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Školski odbor 6-2026\"/>
    </mc:Choice>
  </mc:AlternateContent>
  <bookViews>
    <workbookView xWindow="0" yWindow="0" windowWidth="28800" windowHeight="12435" tabRatio="871" activeTab="4"/>
  </bookViews>
  <sheets>
    <sheet name="OPĆI DIO (sažetak)" sheetId="1" r:id="rId1"/>
    <sheet name="Račun financiranja prema izvori" sheetId="14" r:id="rId2"/>
    <sheet name="Račun fin. prema izvori" sheetId="15" r:id="rId3"/>
    <sheet name="OPĆI DIO (ekon. klasifikacija)" sheetId="6" r:id="rId4"/>
    <sheet name="OPĆI DIO (izvori financiranja)" sheetId="9" r:id="rId5"/>
    <sheet name="OPĆI DIO (funkc. klasifikacija)" sheetId="10" r:id="rId6"/>
    <sheet name="POSEBNI DIO (po program. klas.)" sheetId="13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9" l="1"/>
  <c r="D8" i="6" l="1"/>
  <c r="E108" i="13"/>
  <c r="C108" i="13"/>
  <c r="C79" i="13"/>
  <c r="E79" i="13"/>
  <c r="E58" i="13"/>
  <c r="F62" i="13"/>
  <c r="D23" i="13"/>
  <c r="C25" i="13"/>
  <c r="D28" i="13"/>
  <c r="E28" i="13"/>
  <c r="C28" i="13"/>
  <c r="H28" i="6" l="1"/>
  <c r="G28" i="6"/>
  <c r="E33" i="13" l="1"/>
  <c r="F35" i="13"/>
  <c r="F10" i="13"/>
  <c r="F11" i="13"/>
  <c r="C12" i="13"/>
  <c r="E12" i="13"/>
  <c r="F12" i="13" l="1"/>
  <c r="F67" i="6"/>
  <c r="D24" i="9"/>
  <c r="C26" i="9"/>
  <c r="C24" i="9"/>
  <c r="C12" i="6"/>
  <c r="G22" i="9" l="1"/>
  <c r="G23" i="9"/>
  <c r="F26" i="13"/>
  <c r="F29" i="13"/>
  <c r="F30" i="13"/>
  <c r="F32" i="13"/>
  <c r="F34" i="13"/>
  <c r="E199" i="13"/>
  <c r="E25" i="13"/>
  <c r="E7" i="13"/>
  <c r="G9" i="10"/>
  <c r="F28" i="13" l="1"/>
  <c r="C197" i="13"/>
  <c r="F200" i="13" l="1"/>
  <c r="C199" i="13"/>
  <c r="F199" i="13" s="1"/>
  <c r="F25" i="13"/>
  <c r="F8" i="13" l="1"/>
  <c r="F9" i="13"/>
  <c r="F13" i="13"/>
  <c r="F15" i="13"/>
  <c r="F16" i="13"/>
  <c r="E14" i="13"/>
  <c r="E6" i="13" s="1"/>
  <c r="C14" i="13"/>
  <c r="C7" i="13"/>
  <c r="F7" i="13" l="1"/>
  <c r="C6" i="13"/>
  <c r="F14" i="13"/>
  <c r="F26" i="6"/>
  <c r="F24" i="6"/>
  <c r="H27" i="6"/>
  <c r="G27" i="6"/>
  <c r="D24" i="6"/>
  <c r="D26" i="6"/>
  <c r="D25" i="6" s="1"/>
  <c r="C24" i="6"/>
  <c r="C26" i="6"/>
  <c r="C25" i="6" s="1"/>
  <c r="H24" i="6" l="1"/>
  <c r="G26" i="6"/>
  <c r="F6" i="13"/>
  <c r="H26" i="6"/>
  <c r="F25" i="6"/>
  <c r="H25" i="6" s="1"/>
  <c r="G24" i="6"/>
  <c r="C152" i="13"/>
  <c r="C150" i="13"/>
  <c r="C149" i="13" s="1"/>
  <c r="E123" i="13"/>
  <c r="C123" i="13"/>
  <c r="C103" i="13"/>
  <c r="C58" i="13"/>
  <c r="G50" i="6"/>
  <c r="C28" i="1"/>
  <c r="G25" i="6" l="1"/>
  <c r="F196" i="13"/>
  <c r="F198" i="13"/>
  <c r="F202" i="13"/>
  <c r="D201" i="13"/>
  <c r="E201" i="13"/>
  <c r="D197" i="13"/>
  <c r="E197" i="13"/>
  <c r="D194" i="13"/>
  <c r="E194" i="13"/>
  <c r="C194" i="13"/>
  <c r="C201" i="13"/>
  <c r="F195" i="13"/>
  <c r="E150" i="13"/>
  <c r="F123" i="13"/>
  <c r="F124" i="13"/>
  <c r="F126" i="13"/>
  <c r="F127" i="13"/>
  <c r="E125" i="13"/>
  <c r="C125" i="13"/>
  <c r="F26" i="9"/>
  <c r="G26" i="9" s="1"/>
  <c r="H14" i="9"/>
  <c r="G14" i="9"/>
  <c r="D26" i="9"/>
  <c r="D27" i="9" s="1"/>
  <c r="H23" i="9"/>
  <c r="H22" i="9"/>
  <c r="H12" i="9"/>
  <c r="G12" i="9"/>
  <c r="H11" i="9"/>
  <c r="G11" i="9"/>
  <c r="C83" i="6"/>
  <c r="C84" i="6"/>
  <c r="H13" i="6"/>
  <c r="E12" i="6"/>
  <c r="F12" i="6"/>
  <c r="G12" i="6" s="1"/>
  <c r="D12" i="6"/>
  <c r="E9" i="6"/>
  <c r="F27" i="9" l="1"/>
  <c r="E193" i="13"/>
  <c r="E192" i="13" s="1"/>
  <c r="C27" i="9"/>
  <c r="G24" i="9"/>
  <c r="C193" i="13"/>
  <c r="C192" i="13" s="1"/>
  <c r="F201" i="13"/>
  <c r="H12" i="6"/>
  <c r="F197" i="13"/>
  <c r="F125" i="13"/>
  <c r="F194" i="13"/>
  <c r="D157" i="13"/>
  <c r="D156" i="13" s="1"/>
  <c r="D155" i="13" s="1"/>
  <c r="D18" i="13" s="1"/>
  <c r="E157" i="13"/>
  <c r="E156" i="13" s="1"/>
  <c r="E155" i="13" s="1"/>
  <c r="F109" i="13"/>
  <c r="E103" i="13"/>
  <c r="E107" i="13"/>
  <c r="C107" i="13"/>
  <c r="F106" i="13"/>
  <c r="F159" i="13"/>
  <c r="F158" i="13"/>
  <c r="C157" i="13"/>
  <c r="C156" i="13" s="1"/>
  <c r="C155" i="13" s="1"/>
  <c r="C162" i="13"/>
  <c r="E162" i="13"/>
  <c r="F163" i="13"/>
  <c r="C165" i="13"/>
  <c r="E165" i="13"/>
  <c r="F166" i="13"/>
  <c r="F78" i="13"/>
  <c r="F82" i="13"/>
  <c r="D81" i="13"/>
  <c r="E81" i="13"/>
  <c r="D77" i="13"/>
  <c r="E77" i="13"/>
  <c r="C81" i="13"/>
  <c r="C77" i="13"/>
  <c r="C84" i="13"/>
  <c r="E84" i="13"/>
  <c r="F85" i="13"/>
  <c r="F86" i="13"/>
  <c r="F87" i="13"/>
  <c r="C88" i="13"/>
  <c r="E88" i="13"/>
  <c r="F89" i="13"/>
  <c r="F90" i="13"/>
  <c r="F48" i="6"/>
  <c r="F43" i="6"/>
  <c r="D76" i="13" l="1"/>
  <c r="C76" i="13"/>
  <c r="E76" i="13"/>
  <c r="G27" i="9"/>
  <c r="F193" i="13"/>
  <c r="F192" i="13"/>
  <c r="F107" i="13"/>
  <c r="F108" i="13"/>
  <c r="F162" i="13"/>
  <c r="F157" i="13"/>
  <c r="F165" i="13"/>
  <c r="F77" i="13"/>
  <c r="F81" i="13"/>
  <c r="D75" i="13"/>
  <c r="F88" i="13"/>
  <c r="F84" i="13"/>
  <c r="C91" i="6"/>
  <c r="D91" i="6"/>
  <c r="H96" i="6"/>
  <c r="D48" i="6"/>
  <c r="C48" i="6"/>
  <c r="H50" i="6"/>
  <c r="C55" i="6"/>
  <c r="F76" i="13" l="1"/>
  <c r="F91" i="13" l="1"/>
  <c r="F93" i="13"/>
  <c r="F94" i="13"/>
  <c r="F95" i="13"/>
  <c r="F96" i="13"/>
  <c r="F97" i="13"/>
  <c r="F98" i="13"/>
  <c r="F99" i="13"/>
  <c r="F100" i="13"/>
  <c r="F102" i="13"/>
  <c r="F104" i="13"/>
  <c r="F105" i="13"/>
  <c r="H10" i="9" l="1"/>
  <c r="H15" i="9"/>
  <c r="H17" i="9"/>
  <c r="H18" i="9"/>
  <c r="H19" i="9"/>
  <c r="H20" i="9"/>
  <c r="H21" i="9"/>
  <c r="G10" i="9"/>
  <c r="G15" i="9"/>
  <c r="G17" i="9"/>
  <c r="G18" i="9"/>
  <c r="G19" i="9"/>
  <c r="G20" i="9"/>
  <c r="G21" i="9"/>
  <c r="F179" i="13" l="1"/>
  <c r="F147" i="13"/>
  <c r="F151" i="13"/>
  <c r="F153" i="13"/>
  <c r="E189" i="13" l="1"/>
  <c r="E188" i="13" s="1"/>
  <c r="E187" i="13" s="1"/>
  <c r="E184" i="13"/>
  <c r="E183" i="13" s="1"/>
  <c r="F190" i="13"/>
  <c r="C189" i="13"/>
  <c r="C188" i="13" s="1"/>
  <c r="F185" i="13"/>
  <c r="C184" i="13"/>
  <c r="F150" i="13"/>
  <c r="E152" i="13"/>
  <c r="F152" i="13" s="1"/>
  <c r="F184" i="13" l="1"/>
  <c r="C183" i="13"/>
  <c r="C182" i="13" s="1"/>
  <c r="E182" i="13"/>
  <c r="F188" i="13"/>
  <c r="E149" i="13"/>
  <c r="C187" i="13"/>
  <c r="F189" i="13"/>
  <c r="E42" i="13"/>
  <c r="F187" i="13" l="1"/>
  <c r="F182" i="13"/>
  <c r="E148" i="13"/>
  <c r="F183" i="13"/>
  <c r="F84" i="6"/>
  <c r="F83" i="6" s="1"/>
  <c r="F55" i="6"/>
  <c r="C43" i="6"/>
  <c r="F33" i="1" l="1"/>
  <c r="G33" i="1"/>
  <c r="G19" i="1"/>
  <c r="G22" i="1"/>
  <c r="G23" i="1"/>
  <c r="F19" i="1"/>
  <c r="F22" i="1"/>
  <c r="F23" i="1"/>
  <c r="D28" i="1"/>
  <c r="H85" i="6" l="1"/>
  <c r="G83" i="6"/>
  <c r="G84" i="6"/>
  <c r="G85" i="6"/>
  <c r="D84" i="6"/>
  <c r="H84" i="6" s="1"/>
  <c r="D67" i="6"/>
  <c r="D55" i="6"/>
  <c r="C33" i="13"/>
  <c r="C24" i="13" s="1"/>
  <c r="E24" i="13" l="1"/>
  <c r="E23" i="13" s="1"/>
  <c r="F33" i="13"/>
  <c r="D83" i="6"/>
  <c r="H83" i="6" s="1"/>
  <c r="C8" i="10"/>
  <c r="C67" i="6" l="1"/>
  <c r="C18" i="6"/>
  <c r="D18" i="6"/>
  <c r="F122" i="13" l="1"/>
  <c r="F168" i="13"/>
  <c r="F171" i="13"/>
  <c r="E172" i="13" l="1"/>
  <c r="C172" i="13"/>
  <c r="E170" i="13"/>
  <c r="C170" i="13"/>
  <c r="E117" i="13"/>
  <c r="E113" i="13"/>
  <c r="E121" i="13"/>
  <c r="C117" i="13"/>
  <c r="C113" i="13"/>
  <c r="C121" i="13"/>
  <c r="E129" i="13"/>
  <c r="C129" i="13"/>
  <c r="F119" i="13"/>
  <c r="E92" i="13"/>
  <c r="C92" i="13"/>
  <c r="E39" i="13"/>
  <c r="C42" i="13"/>
  <c r="F47" i="13"/>
  <c r="C39" i="13"/>
  <c r="C164" i="13" l="1"/>
  <c r="C161" i="13" s="1"/>
  <c r="E164" i="13"/>
  <c r="E161" i="13" s="1"/>
  <c r="F161" i="13" s="1"/>
  <c r="E120" i="13"/>
  <c r="F92" i="13"/>
  <c r="F103" i="13"/>
  <c r="F24" i="13"/>
  <c r="F172" i="13"/>
  <c r="H11" i="6"/>
  <c r="H16" i="6"/>
  <c r="H19" i="6"/>
  <c r="H22" i="6"/>
  <c r="H23" i="6"/>
  <c r="H36" i="6"/>
  <c r="H38" i="6"/>
  <c r="H40" i="6"/>
  <c r="H41" i="6"/>
  <c r="H44" i="6"/>
  <c r="H45" i="6"/>
  <c r="H46" i="6"/>
  <c r="H47" i="6"/>
  <c r="H49" i="6"/>
  <c r="H51" i="6"/>
  <c r="H52" i="6"/>
  <c r="H53" i="6"/>
  <c r="H54" i="6"/>
  <c r="H56" i="6"/>
  <c r="H57" i="6"/>
  <c r="H58" i="6"/>
  <c r="H59" i="6"/>
  <c r="H60" i="6"/>
  <c r="H61" i="6"/>
  <c r="H62" i="6"/>
  <c r="H63" i="6"/>
  <c r="H64" i="6"/>
  <c r="H66" i="6"/>
  <c r="H68" i="6"/>
  <c r="H69" i="6"/>
  <c r="H70" i="6"/>
  <c r="H71" i="6"/>
  <c r="H72" i="6"/>
  <c r="H73" i="6"/>
  <c r="H74" i="6"/>
  <c r="H77" i="6"/>
  <c r="H78" i="6"/>
  <c r="H79" i="6"/>
  <c r="H82" i="6"/>
  <c r="H89" i="6"/>
  <c r="H92" i="6"/>
  <c r="H93" i="6"/>
  <c r="H94" i="6"/>
  <c r="H95" i="6"/>
  <c r="H98" i="6"/>
  <c r="H100" i="6"/>
  <c r="G68" i="6"/>
  <c r="G69" i="6"/>
  <c r="G70" i="6"/>
  <c r="G71" i="6"/>
  <c r="G72" i="6"/>
  <c r="G73" i="6"/>
  <c r="G74" i="6"/>
  <c r="G77" i="6"/>
  <c r="G78" i="6"/>
  <c r="G79" i="6"/>
  <c r="G82" i="6"/>
  <c r="G89" i="6"/>
  <c r="G92" i="6"/>
  <c r="G93" i="6"/>
  <c r="G94" i="6"/>
  <c r="G95" i="6"/>
  <c r="G98" i="6"/>
  <c r="G100" i="6"/>
  <c r="G47" i="6"/>
  <c r="G22" i="6"/>
  <c r="G23" i="6"/>
  <c r="F76" i="6"/>
  <c r="D76" i="6"/>
  <c r="D75" i="6" s="1"/>
  <c r="D65" i="6"/>
  <c r="D43" i="6"/>
  <c r="D39" i="6"/>
  <c r="C39" i="6"/>
  <c r="D81" i="6"/>
  <c r="D88" i="6"/>
  <c r="D87" i="6" s="1"/>
  <c r="D97" i="6"/>
  <c r="D99" i="6"/>
  <c r="F91" i="6"/>
  <c r="F88" i="6"/>
  <c r="F87" i="6" s="1"/>
  <c r="F39" i="6"/>
  <c r="F35" i="6"/>
  <c r="G40" i="6"/>
  <c r="F21" i="6"/>
  <c r="H87" i="6" l="1"/>
  <c r="F164" i="13"/>
  <c r="F155" i="13"/>
  <c r="F156" i="13"/>
  <c r="H39" i="6"/>
  <c r="H26" i="9"/>
  <c r="H88" i="6"/>
  <c r="H67" i="6"/>
  <c r="H43" i="6"/>
  <c r="D90" i="6"/>
  <c r="H76" i="6"/>
  <c r="F75" i="6"/>
  <c r="H75" i="6" s="1"/>
  <c r="H91" i="6"/>
  <c r="H27" i="9" l="1"/>
  <c r="H24" i="9"/>
  <c r="G91" i="6"/>
  <c r="C88" i="6"/>
  <c r="G54" i="6"/>
  <c r="C35" i="6"/>
  <c r="H48" i="6"/>
  <c r="D37" i="6"/>
  <c r="D35" i="6"/>
  <c r="D10" i="6"/>
  <c r="D9" i="6" s="1"/>
  <c r="D15" i="6"/>
  <c r="D21" i="6"/>
  <c r="H21" i="6" s="1"/>
  <c r="H35" i="6" l="1"/>
  <c r="D34" i="6"/>
  <c r="C87" i="6"/>
  <c r="G87" i="6" s="1"/>
  <c r="G88" i="6"/>
  <c r="E28" i="1"/>
  <c r="B28" i="1"/>
  <c r="F134" i="13" l="1"/>
  <c r="F131" i="13"/>
  <c r="F130" i="13"/>
  <c r="F53" i="13"/>
  <c r="E178" i="13"/>
  <c r="C178" i="13"/>
  <c r="C177" i="13" s="1"/>
  <c r="C176" i="13" s="1"/>
  <c r="F173" i="13"/>
  <c r="F169" i="13"/>
  <c r="F167" i="13"/>
  <c r="E146" i="13"/>
  <c r="C146" i="13"/>
  <c r="C145" i="13" s="1"/>
  <c r="C144" i="13" s="1"/>
  <c r="F140" i="13"/>
  <c r="E139" i="13"/>
  <c r="E138" i="13" s="1"/>
  <c r="C139" i="13"/>
  <c r="C138" i="13" s="1"/>
  <c r="C137" i="13" s="1"/>
  <c r="E133" i="13"/>
  <c r="E132" i="13" s="1"/>
  <c r="C133" i="13"/>
  <c r="F128" i="13"/>
  <c r="F118" i="13"/>
  <c r="F116" i="13"/>
  <c r="E115" i="13"/>
  <c r="C115" i="13"/>
  <c r="F114" i="13"/>
  <c r="E101" i="13"/>
  <c r="E83" i="13" s="1"/>
  <c r="E75" i="13" s="1"/>
  <c r="C101" i="13"/>
  <c r="F73" i="13"/>
  <c r="E72" i="13"/>
  <c r="C72" i="13"/>
  <c r="F68" i="13"/>
  <c r="F67" i="13"/>
  <c r="F66" i="13"/>
  <c r="E65" i="13"/>
  <c r="E64" i="13" s="1"/>
  <c r="C65" i="13"/>
  <c r="C64" i="13" s="1"/>
  <c r="F63" i="13"/>
  <c r="F61" i="13"/>
  <c r="F60" i="13"/>
  <c r="F59" i="13"/>
  <c r="F57" i="13"/>
  <c r="F56" i="13"/>
  <c r="F55" i="13"/>
  <c r="F54" i="13"/>
  <c r="F52" i="13"/>
  <c r="F51" i="13"/>
  <c r="F50" i="13"/>
  <c r="F49" i="13"/>
  <c r="E48" i="13"/>
  <c r="C48" i="13"/>
  <c r="F46" i="13"/>
  <c r="F45" i="13"/>
  <c r="F44" i="13"/>
  <c r="F43" i="13"/>
  <c r="F41" i="13"/>
  <c r="F40" i="13"/>
  <c r="C23" i="13"/>
  <c r="C71" i="13" l="1"/>
  <c r="C70" i="13" s="1"/>
  <c r="C83" i="13"/>
  <c r="C75" i="13" s="1"/>
  <c r="F75" i="13" s="1"/>
  <c r="C132" i="13"/>
  <c r="F132" i="13" s="1"/>
  <c r="C120" i="13"/>
  <c r="F178" i="13"/>
  <c r="E145" i="13"/>
  <c r="F145" i="13" s="1"/>
  <c r="F146" i="13"/>
  <c r="F101" i="13"/>
  <c r="F23" i="13"/>
  <c r="F113" i="13"/>
  <c r="F115" i="13"/>
  <c r="F129" i="13"/>
  <c r="F72" i="13"/>
  <c r="F58" i="13"/>
  <c r="F121" i="13"/>
  <c r="F48" i="13"/>
  <c r="F133" i="13"/>
  <c r="F170" i="13"/>
  <c r="F139" i="13"/>
  <c r="E112" i="13"/>
  <c r="C112" i="13"/>
  <c r="E71" i="13"/>
  <c r="F64" i="13"/>
  <c r="F65" i="13"/>
  <c r="C38" i="13"/>
  <c r="C37" i="13" s="1"/>
  <c r="F39" i="13"/>
  <c r="E38" i="13"/>
  <c r="E37" i="13" s="1"/>
  <c r="E137" i="13"/>
  <c r="F137" i="13" s="1"/>
  <c r="F138" i="13"/>
  <c r="F42" i="13"/>
  <c r="E177" i="13"/>
  <c r="F177" i="13" s="1"/>
  <c r="F117" i="13"/>
  <c r="F71" i="13" l="1"/>
  <c r="C111" i="13"/>
  <c r="F83" i="13"/>
  <c r="E144" i="13"/>
  <c r="F144" i="13" s="1"/>
  <c r="E111" i="13"/>
  <c r="E70" i="13"/>
  <c r="F120" i="13"/>
  <c r="F112" i="13"/>
  <c r="F38" i="13"/>
  <c r="E176" i="13"/>
  <c r="F176" i="13" s="1"/>
  <c r="E18" i="13" l="1"/>
  <c r="F70" i="13"/>
  <c r="E143" i="13"/>
  <c r="F111" i="13"/>
  <c r="F37" i="13"/>
  <c r="G61" i="6" l="1"/>
  <c r="F99" i="6"/>
  <c r="C99" i="6"/>
  <c r="F97" i="6"/>
  <c r="C97" i="6"/>
  <c r="D86" i="6"/>
  <c r="F81" i="6"/>
  <c r="C81" i="6"/>
  <c r="C80" i="6" s="1"/>
  <c r="D80" i="6"/>
  <c r="C76" i="6"/>
  <c r="C75" i="6" s="1"/>
  <c r="G66" i="6"/>
  <c r="F65" i="6"/>
  <c r="H65" i="6" s="1"/>
  <c r="C65" i="6"/>
  <c r="G64" i="6"/>
  <c r="G63" i="6"/>
  <c r="G62" i="6"/>
  <c r="G60" i="6"/>
  <c r="G59" i="6"/>
  <c r="G58" i="6"/>
  <c r="G57" i="6"/>
  <c r="G56" i="6"/>
  <c r="H55" i="6"/>
  <c r="G53" i="6"/>
  <c r="G52" i="6"/>
  <c r="G51" i="6"/>
  <c r="G49" i="6"/>
  <c r="G46" i="6"/>
  <c r="G45" i="6"/>
  <c r="G44" i="6"/>
  <c r="D42" i="6"/>
  <c r="D33" i="6" s="1"/>
  <c r="G41" i="6"/>
  <c r="G38" i="6"/>
  <c r="F37" i="6"/>
  <c r="C37" i="6"/>
  <c r="C34" i="6" s="1"/>
  <c r="G36" i="6"/>
  <c r="H37" i="6" l="1"/>
  <c r="F34" i="6"/>
  <c r="G97" i="6"/>
  <c r="H97" i="6"/>
  <c r="F90" i="6"/>
  <c r="F86" i="6" s="1"/>
  <c r="H99" i="6"/>
  <c r="G99" i="6"/>
  <c r="F80" i="6"/>
  <c r="H81" i="6"/>
  <c r="G81" i="6"/>
  <c r="G75" i="6"/>
  <c r="G76" i="6"/>
  <c r="G39" i="6"/>
  <c r="G55" i="6"/>
  <c r="G37" i="6"/>
  <c r="G67" i="6"/>
  <c r="C90" i="6"/>
  <c r="C86" i="6" s="1"/>
  <c r="F42" i="6"/>
  <c r="C42" i="6"/>
  <c r="C33" i="6" s="1"/>
  <c r="G48" i="6"/>
  <c r="G43" i="6"/>
  <c r="G35" i="6"/>
  <c r="G65" i="6"/>
  <c r="H34" i="6" l="1"/>
  <c r="G34" i="6"/>
  <c r="F33" i="6"/>
  <c r="H42" i="6"/>
  <c r="H80" i="6"/>
  <c r="G80" i="6"/>
  <c r="H90" i="6"/>
  <c r="G90" i="6"/>
  <c r="G42" i="6"/>
  <c r="G33" i="6" l="1"/>
  <c r="H33" i="6"/>
  <c r="H86" i="6"/>
  <c r="G86" i="6"/>
  <c r="G9" i="9" l="1"/>
  <c r="H9" i="9"/>
  <c r="F8" i="10" l="1"/>
  <c r="C7" i="10"/>
  <c r="D9" i="10"/>
  <c r="H9" i="10" s="1"/>
  <c r="D8" i="10"/>
  <c r="D7" i="10" s="1"/>
  <c r="C10" i="6"/>
  <c r="C9" i="6" s="1"/>
  <c r="G16" i="6"/>
  <c r="G11" i="6"/>
  <c r="F7" i="10" l="1"/>
  <c r="H8" i="10"/>
  <c r="G8" i="10"/>
  <c r="C21" i="6"/>
  <c r="C20" i="6" s="1"/>
  <c r="D20" i="6"/>
  <c r="D17" i="6"/>
  <c r="D14" i="6"/>
  <c r="F18" i="6"/>
  <c r="H18" i="6" s="1"/>
  <c r="F15" i="6"/>
  <c r="H15" i="6" s="1"/>
  <c r="F10" i="6"/>
  <c r="F9" i="6" s="1"/>
  <c r="C17" i="6"/>
  <c r="C15" i="6"/>
  <c r="C14" i="6" s="1"/>
  <c r="G7" i="10" l="1"/>
  <c r="H7" i="10"/>
  <c r="H10" i="6"/>
  <c r="C8" i="6"/>
  <c r="G10" i="6"/>
  <c r="F14" i="6"/>
  <c r="H14" i="6" s="1"/>
  <c r="G15" i="6"/>
  <c r="F17" i="6"/>
  <c r="H17" i="6" s="1"/>
  <c r="G18" i="6"/>
  <c r="F20" i="6"/>
  <c r="H20" i="6" s="1"/>
  <c r="G21" i="6"/>
  <c r="F8" i="6" l="1"/>
  <c r="G14" i="6"/>
  <c r="G9" i="6"/>
  <c r="H9" i="6"/>
  <c r="G20" i="6"/>
  <c r="G17" i="6"/>
  <c r="G8" i="6" l="1"/>
  <c r="H8" i="6"/>
  <c r="C32" i="1" l="1"/>
  <c r="B32" i="1"/>
  <c r="B21" i="1" l="1"/>
  <c r="C21" i="1"/>
  <c r="B18" i="1"/>
  <c r="E21" i="1"/>
  <c r="C18" i="1"/>
  <c r="E18" i="1"/>
  <c r="G18" i="1" l="1"/>
  <c r="F18" i="1"/>
  <c r="F21" i="1"/>
  <c r="G21" i="1"/>
  <c r="B24" i="1"/>
  <c r="B34" i="1" s="1"/>
  <c r="E24" i="1"/>
  <c r="E34" i="1" s="1"/>
  <c r="G34" i="1" s="1"/>
  <c r="C24" i="1"/>
  <c r="F34" i="1" l="1"/>
  <c r="G24" i="1"/>
  <c r="F24" i="1"/>
  <c r="F149" i="13"/>
  <c r="C148" i="13"/>
  <c r="C18" i="13" s="1"/>
  <c r="F18" i="13" s="1"/>
  <c r="F148" i="13" l="1"/>
  <c r="C143" i="13"/>
  <c r="F143" i="13" s="1"/>
</calcChain>
</file>

<file path=xl/sharedStrings.xml><?xml version="1.0" encoding="utf-8"?>
<sst xmlns="http://schemas.openxmlformats.org/spreadsheetml/2006/main" count="777" uniqueCount="318">
  <si>
    <t>PRIHODI UKUPNO</t>
  </si>
  <si>
    <t>PRIHODI POSLOVANJA</t>
  </si>
  <si>
    <t>RASHODI UKUPNO</t>
  </si>
  <si>
    <t>RASHODI ZA NABAVU NEFINANCIJSKE IMOVINE</t>
  </si>
  <si>
    <t>6  PRIHODI POSLOVANJA</t>
  </si>
  <si>
    <t>3  RASHODI POSLOVANJA</t>
  </si>
  <si>
    <t>8  PRIMICI OD FINANCIJSKE IMOVINE I ZADUŽIVANJA</t>
  </si>
  <si>
    <t>5  IZDACI ZA FINANCIJSKU IMOVINU I OTPLATE ZAJMOVA</t>
  </si>
  <si>
    <t>7  PRIHODI OD PRODAJE NEFINANCIJSKE IMOVINE</t>
  </si>
  <si>
    <t>RAZLIKA – VIŠAK I MANJAK</t>
  </si>
  <si>
    <t>Pomoći iz inozemstva i od subjekata unutar općeg proračuna</t>
  </si>
  <si>
    <t>Prihodi po posebnim propisima</t>
  </si>
  <si>
    <t>Ostali nespomenuti prihodi</t>
  </si>
  <si>
    <t xml:space="preserve">Naziv  računa </t>
  </si>
  <si>
    <t>4  RASHODI ZA NABAVU NEFINANCIJSKE IMOVINE</t>
  </si>
  <si>
    <t>63</t>
  </si>
  <si>
    <t>636</t>
  </si>
  <si>
    <t>6361</t>
  </si>
  <si>
    <t>65</t>
  </si>
  <si>
    <t>652</t>
  </si>
  <si>
    <t>6526</t>
  </si>
  <si>
    <t>oznaka</t>
  </si>
  <si>
    <t>Indeks</t>
  </si>
  <si>
    <t>Izvorni</t>
  </si>
  <si>
    <t xml:space="preserve">Brojčana </t>
  </si>
  <si>
    <t>Pomoći proračunskim korisnicima iz proračuna koji im nije nadležan</t>
  </si>
  <si>
    <t>Tekuće pomoći proračunskim korisnicima iz proračuna koji im nije nadležan</t>
  </si>
  <si>
    <t>Prihodi od upravnih i administrativnih pristojbi, pristojbi po posebnim propisima i naknada</t>
  </si>
  <si>
    <t>67</t>
  </si>
  <si>
    <t>671</t>
  </si>
  <si>
    <t>6711</t>
  </si>
  <si>
    <t>6712</t>
  </si>
  <si>
    <t>64</t>
  </si>
  <si>
    <t>641</t>
  </si>
  <si>
    <t>6413</t>
  </si>
  <si>
    <t>Prihodi od imovine</t>
  </si>
  <si>
    <t>Prihodi od financijske imovine</t>
  </si>
  <si>
    <t>Kamate na oročena sredstva i depozite po viđenju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</si>
  <si>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</si>
  <si>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</si>
  <si>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</si>
  <si>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</si>
  <si>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311</t>
  </si>
  <si>
    <t>31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</si>
  <si>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</si>
  <si>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</si>
  <si>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</si>
  <si>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</si>
  <si>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</si>
  <si>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</si>
  <si>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</si>
  <si>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</si>
  <si>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</si>
  <si>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1</t>
  </si>
  <si>
    <t>343</t>
  </si>
  <si>
    <t>37</t>
  </si>
  <si>
    <t>372</t>
  </si>
  <si>
    <t>422</t>
  </si>
  <si>
    <t>42</t>
  </si>
  <si>
    <t>424</t>
  </si>
  <si>
    <t>RASHODI POSLOVANJA</t>
  </si>
  <si>
    <t>4</t>
  </si>
  <si>
    <t>5</t>
  </si>
  <si>
    <t>3111</t>
  </si>
  <si>
    <t>3121</t>
  </si>
  <si>
    <t>3132</t>
  </si>
  <si>
    <t>3211</t>
  </si>
  <si>
    <t>3212</t>
  </si>
  <si>
    <t>3213</t>
  </si>
  <si>
    <t>3221</t>
  </si>
  <si>
    <t>3223</t>
  </si>
  <si>
    <t>3224</t>
  </si>
  <si>
    <t>3225</t>
  </si>
  <si>
    <t>3231</t>
  </si>
  <si>
    <t>3232</t>
  </si>
  <si>
    <t>3233</t>
  </si>
  <si>
    <t>3234</t>
  </si>
  <si>
    <t>3235</t>
  </si>
  <si>
    <t>3237</t>
  </si>
  <si>
    <t>3238</t>
  </si>
  <si>
    <t>3239</t>
  </si>
  <si>
    <t>3241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</si>
  <si>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</si>
  <si>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</si>
  <si>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</si>
  <si>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</si>
  <si>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</si>
  <si>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</si>
  <si>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</si>
  <si>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</si>
  <si>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</si>
  <si>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</si>
  <si>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</si>
  <si>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</si>
  <si>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</si>
  <si>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</si>
  <si>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</si>
  <si>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</si>
  <si>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</si>
  <si>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</si>
  <si>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</si>
  <si>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</si>
  <si>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</si>
  <si>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</si>
  <si>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</si>
  <si>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</si>
  <si>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</si>
  <si>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</si>
  <si>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3291</t>
  </si>
  <si>
    <t>3293</t>
  </si>
  <si>
    <t>3294</t>
  </si>
  <si>
    <t>3299</t>
  </si>
  <si>
    <t>3431</t>
  </si>
  <si>
    <t>3433</t>
  </si>
  <si>
    <t>3721</t>
  </si>
  <si>
    <t>4221</t>
  </si>
  <si>
    <t>4241</t>
  </si>
  <si>
    <t>Ostali nespomenuti rashodi poslovanja</t>
  </si>
  <si>
    <t>Naknade za rad predstavničkih i izvršnih tijela, povjerenstava i slično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</si>
  <si>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</si>
  <si>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</si>
  <si>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</si>
  <si>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</si>
  <si>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</si>
  <si>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</si>
  <si>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</si>
  <si>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</si>
  <si>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</si>
  <si>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</si>
  <si>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</si>
  <si>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</si>
  <si>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</si>
  <si>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</si>
  <si>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>3296</t>
  </si>
  <si>
    <t>3214</t>
  </si>
  <si>
    <t>4226</t>
  </si>
  <si>
    <t>4222</t>
  </si>
  <si>
    <t>3236</t>
  </si>
  <si>
    <t>3292</t>
  </si>
  <si>
    <t>3295</t>
  </si>
  <si>
    <t>3434</t>
  </si>
  <si>
    <t>Zdravstvene i veterinarske usluge</t>
  </si>
  <si>
    <t>Pristojbe i naknade</t>
  </si>
  <si>
    <t>Sportska i glazbena oprema</t>
  </si>
  <si>
    <t>Opći prihodi i primci</t>
  </si>
  <si>
    <t>PRIHODI</t>
  </si>
  <si>
    <t>RASHODI</t>
  </si>
  <si>
    <t>UKUPNO RASHODI</t>
  </si>
  <si>
    <t>Prihodi za posebne namjene</t>
  </si>
  <si>
    <t>5.2.1</t>
  </si>
  <si>
    <t>09</t>
  </si>
  <si>
    <t>Obrazovanje</t>
  </si>
  <si>
    <t>Izvor 1.1.3 OPĆI PRIHODI I PRIMICI – POJAČANI STANDARD</t>
  </si>
  <si>
    <t>4.3.1</t>
  </si>
  <si>
    <t>Pomoći iz drugih proračuna</t>
  </si>
  <si>
    <t>Izvor 4.3.1 PRIHODI ZA POSEBNE NAMJENE</t>
  </si>
  <si>
    <t>Izvor 3.1.1 VLASTITI PRIHODI</t>
  </si>
  <si>
    <t>Izvor 5.2.1 POMOĆI IZ DRUGIH PRORAČUNA</t>
  </si>
  <si>
    <t>Premije osiguranja</t>
  </si>
  <si>
    <t>Ostali nespomenuti financijski rashodi</t>
  </si>
  <si>
    <t>Ostale naknade troškova zaposlenima</t>
  </si>
  <si>
    <t>Troškovi sudskih postupaka</t>
  </si>
  <si>
    <t>Komunikacijska oprema</t>
  </si>
  <si>
    <t>SVEUKUPNO RASHODI</t>
  </si>
  <si>
    <t>OSNOVNA GLAZBENA ŠKOLA IVANA ZAJCA</t>
  </si>
  <si>
    <t>ILICA 227, 10000 ZAGREB</t>
  </si>
  <si>
    <t>GODIŠNJI IZVJEŠTAJ O IZVRŠENJU FINANCIJSKOG PLANA</t>
  </si>
  <si>
    <t>091</t>
  </si>
  <si>
    <t>Predškolsko i osnovnoškolsko obrazovanje</t>
  </si>
  <si>
    <t>0912</t>
  </si>
  <si>
    <t>Osnovnoškolsko obrazovanje</t>
  </si>
  <si>
    <t>Aktivnost A310901 REDOVNA DJELATNOST PRORAČUNSKIH KORISNIKA</t>
  </si>
  <si>
    <t>Izvor 1.2.1 DECENTRALIZIRANA SREDSTVA</t>
  </si>
  <si>
    <t>3227</t>
  </si>
  <si>
    <t>Službena, radna i zaštitna odjeća</t>
  </si>
  <si>
    <t>3133</t>
  </si>
  <si>
    <t>Doprinosi za obvezno osiguranje u slučaju nezaposlenosti</t>
  </si>
  <si>
    <t>Aktivnost A310905 IZVANNASTAVNE I OSTALE AKTIVNOSTI</t>
  </si>
  <si>
    <t>Aktivnost K310901 ODRŽAVANJE I OPREMANJE OSNOVNIH ŠKOLA</t>
  </si>
  <si>
    <t>41</t>
  </si>
  <si>
    <t>4124</t>
  </si>
  <si>
    <t>Ostala prava</t>
  </si>
  <si>
    <t>Rashodi za nabavu neproizvedene dugotrajne imovine</t>
  </si>
  <si>
    <t>4223</t>
  </si>
  <si>
    <t>Oprema za održavanje i zaštitu</t>
  </si>
  <si>
    <t>426</t>
  </si>
  <si>
    <t>4262</t>
  </si>
  <si>
    <t>Ulaganja u računalne programe</t>
  </si>
  <si>
    <t>Nematerijalna proizvedena imovina</t>
  </si>
  <si>
    <t>Aktivnost T310903 SUFINANCIRANJE PROJEKATA PRIJAVLJENIH NA NATJEČAJE EUROPSKIH FONDOVA ILI PARTNERSTVA ZA EU FONDOVE</t>
  </si>
  <si>
    <t>Zaštitna i radna odjeća i obuća</t>
  </si>
  <si>
    <t>412</t>
  </si>
  <si>
    <t>Nematerijalna imovina</t>
  </si>
  <si>
    <t>Nematerijalna proizvedena  imovina</t>
  </si>
  <si>
    <t>3</t>
  </si>
  <si>
    <t>3.1.1</t>
  </si>
  <si>
    <t>Vlastiti prihodi</t>
  </si>
  <si>
    <t>Doprinosi za obvezn osiguranje u slučaju nezaposlenosti</t>
  </si>
  <si>
    <t>Ostale naknade troškova zaposlenim</t>
  </si>
  <si>
    <t>Ostali financijski izdaci</t>
  </si>
  <si>
    <t xml:space="preserve">Naknade za rad predstavničkih i izvršnih tijela, povjerenstava </t>
  </si>
  <si>
    <t>38</t>
  </si>
  <si>
    <t>381</t>
  </si>
  <si>
    <t>3812</t>
  </si>
  <si>
    <t>Ostali rashodi</t>
  </si>
  <si>
    <t>Tekuće donacije</t>
  </si>
  <si>
    <t>Tekuće donacije u naravi</t>
  </si>
  <si>
    <t xml:space="preserve">Tekuće donacije </t>
  </si>
  <si>
    <t>Tekući plan</t>
  </si>
  <si>
    <t>6=5/2*100</t>
  </si>
  <si>
    <t>7=5/3*100</t>
  </si>
  <si>
    <t>SAŽETAK RAČUNA FINANCIRANJA</t>
  </si>
  <si>
    <t>RAZLIKA PRIMITAKA I IZDATAKA</t>
  </si>
  <si>
    <t>PRENESENI VIŠAK/MANJAK IZ PRETHODNE GODINE</t>
  </si>
  <si>
    <t>PRIJENOS VIŠKA/MANJKA U SLJEDEĆE RAZDOBLJE</t>
  </si>
  <si>
    <t xml:space="preserve">Tekući </t>
  </si>
  <si>
    <t>2</t>
  </si>
  <si>
    <t>IZVJEŠTAJ PO PROGRAMSKOJ KLASIFIKACIJI</t>
  </si>
  <si>
    <t>II. POSEBNI DIO</t>
  </si>
  <si>
    <t>Uredski namještaj i oprema</t>
  </si>
  <si>
    <t xml:space="preserve">RASHODI </t>
  </si>
  <si>
    <t>Aktivnost T310906 BESPLATNE MENSTRUALNE POTREPŠTINE</t>
  </si>
  <si>
    <t>5=4/2*100</t>
  </si>
  <si>
    <t>I. OPĆI DIO</t>
  </si>
  <si>
    <t>RAČUN PRIHODA I RASHODA</t>
  </si>
  <si>
    <t>IZVJEŠTAJ O PRIHODIMA I RASHODIMA PREMA EKONOMSKOJ KLASIFIKACIJI</t>
  </si>
  <si>
    <t>IZVJEŠTAJ O PRIHODIMA I RASHODIMA PREMA IZVORIMA  FINANCIRANJA</t>
  </si>
  <si>
    <t>IZVJEŠTAJ O RASHODIMA PREMA FUNKCIJSKOJ KLASIFIKACIJI</t>
  </si>
  <si>
    <t xml:space="preserve"> SAŽETAK RAČUNA PRIHODA I RASHODA I RAČUNA FINANCIRANJA</t>
  </si>
  <si>
    <t>3222</t>
  </si>
  <si>
    <t>Materijal i sirovine</t>
  </si>
  <si>
    <t>4227</t>
  </si>
  <si>
    <t>Uređaji, strojevi i oprema za ostale namjene</t>
  </si>
  <si>
    <t>Naknade za prijevoz</t>
  </si>
  <si>
    <t>Rashodi za materijal i sirovine</t>
  </si>
  <si>
    <t>Izvor 1.2.1 DECENTRALIZIRANA SREDSTVA - OSNOVNO ŠKOLSTVO</t>
  </si>
  <si>
    <t>Uređaji.strojevi i oprema za ostale namjene</t>
  </si>
  <si>
    <t>638</t>
  </si>
  <si>
    <t>6381</t>
  </si>
  <si>
    <t>Pomoći temeljem prijenosa EU sredstava</t>
  </si>
  <si>
    <t>Tekuće pomoći temeljem prijenosa EU sredstava</t>
  </si>
  <si>
    <t>1.1.3</t>
  </si>
  <si>
    <t xml:space="preserve">1.2.1 </t>
  </si>
  <si>
    <t>2025.</t>
  </si>
  <si>
    <t xml:space="preserve"> 2025.</t>
  </si>
  <si>
    <t xml:space="preserve"> RAČUN FINANCIRANJA</t>
  </si>
  <si>
    <t xml:space="preserve">IZVJEŠTAJ RAČUNA FINANCIRANJA PREMA EKONOMSKOJ KLASIFIKACIJI </t>
  </si>
  <si>
    <t>BROJČANA OZNAKA I NAZIV</t>
  </si>
  <si>
    <t>INDEKS</t>
  </si>
  <si>
    <t>INDEKS**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</si>
  <si>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</si>
  <si>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</si>
  <si>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</si>
  <si>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</si>
  <si>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</si>
  <si>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</si>
  <si>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</si>
  <si>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</si>
  <si>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</si>
  <si>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</si>
  <si>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…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</si>
  <si>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</si>
  <si>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</si>
  <si>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</si>
  <si>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</si>
  <si>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</si>
  <si>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</si>
  <si>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</si>
  <si>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</si>
  <si>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</si>
  <si>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</si>
  <si>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OSTVARENJE/IZVRŠENJE</t>
  </si>
  <si>
    <t>IZVORNI PLAN ILI REBALANS</t>
  </si>
  <si>
    <t>SAŽETAK RAČUNA PRIHODA I RASHODA</t>
  </si>
  <si>
    <t>9</t>
  </si>
  <si>
    <t>92</t>
  </si>
  <si>
    <t>922</t>
  </si>
  <si>
    <t>9221</t>
  </si>
  <si>
    <t>Vlastiti izvori</t>
  </si>
  <si>
    <t>Rezultat poslovanja</t>
  </si>
  <si>
    <t>Višak/manjak prihoda</t>
  </si>
  <si>
    <t>Višak  prihoda</t>
  </si>
  <si>
    <t>Brojčana</t>
  </si>
  <si>
    <t>Naziv računa</t>
  </si>
  <si>
    <t>Tekući</t>
  </si>
  <si>
    <t>OIB 23739786972</t>
  </si>
  <si>
    <t>RKPD 21463</t>
  </si>
  <si>
    <t>Proračunski korisnik 009 03 21463</t>
  </si>
  <si>
    <t>1.2.1</t>
  </si>
  <si>
    <t>SVEUKUPNO PRIHODI</t>
  </si>
  <si>
    <t>Opći prihodi i primici</t>
  </si>
  <si>
    <t>Opći prihodi i primici-decentrelazirana sredstva</t>
  </si>
  <si>
    <t>PROGRAM 3109: DJELATNOST USTANOVA OSNOVNOG ŠKOLSTVA</t>
  </si>
  <si>
    <t>GLAVNI PROGRAM A 02   PRORAČUNSKI KORISNICI</t>
  </si>
  <si>
    <t>Naknada troškova osobama izvan radnog odnosa</t>
  </si>
  <si>
    <t>VIŠAK/ MANJAK PRIHODA</t>
  </si>
  <si>
    <t xml:space="preserve">OSTVARENJE/IZVRŠENJE 
2025. </t>
  </si>
  <si>
    <t>UKUPNO PRIHODI</t>
  </si>
  <si>
    <t>Ravnateljica:</t>
  </si>
  <si>
    <t>Eda Rimanić, prof.</t>
  </si>
  <si>
    <t>3.1.1.</t>
  </si>
  <si>
    <t>Manjak prihoda</t>
  </si>
  <si>
    <t>9222</t>
  </si>
  <si>
    <t xml:space="preserve"> 1.1.2026. - 30.06.2026 GODINU</t>
  </si>
  <si>
    <t>plan 2026.</t>
  </si>
  <si>
    <t>2026.</t>
  </si>
  <si>
    <t xml:space="preserve"> 2026.</t>
  </si>
  <si>
    <t>IZVORNI PLAN ILI REBALANS 2026.*</t>
  </si>
  <si>
    <t>TEKUĆI PLAN 2026.*</t>
  </si>
  <si>
    <t xml:space="preserve">OSTVARENJE/IZVRŠENJE 
2026. </t>
  </si>
  <si>
    <t>5.1.0</t>
  </si>
  <si>
    <t>5.1.0.</t>
  </si>
  <si>
    <t>100</t>
  </si>
  <si>
    <t>Izvor 5.1.0 POMOĆI TEMELJEM PRIJENOSA EU SREDSTAVA</t>
  </si>
  <si>
    <t>Sitan inventar</t>
  </si>
  <si>
    <t>PRENESENI MANJAK PRIHODA</t>
  </si>
  <si>
    <t xml:space="preserve">                                         Eda Rimanić, prof.</t>
  </si>
  <si>
    <t>U Zagrebu,9.7.2026.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</si>
</sst>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;[Red]#,##0.00"/>
    <numFmt numFmtId="166" formatCode="#,##0;[Red]#,##0"/>
  </numFmts>
  <fonts count="37"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rgb="FF002060"/>
      <name val="Calibri"/>
      <family val="2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3">
    <xf numFmtId="0" fontId="0" fillId="0" borderId="0" xfId="0"/>
    <xf numFmtId="0" fontId="0" fillId="0" borderId="0" xfId="0" applyAlignment="1">
      <alignment vertical="center"/>
    </xf>
    <xf numFmtId="4" fontId="0" fillId="0" borderId="1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5" fillId="4" borderId="15" xfId="0" applyFont="1" applyFill="1" applyBorder="1" applyAlignment="1">
      <alignment horizontal="center" vertical="center" readingOrder="1"/>
    </xf>
    <xf numFmtId="4" fontId="5" fillId="4" borderId="15" xfId="0" applyNumberFormat="1" applyFont="1" applyFill="1" applyBorder="1" applyAlignment="1">
      <alignment horizontal="center" vertical="center" readingOrder="1"/>
    </xf>
    <xf numFmtId="3" fontId="5" fillId="4" borderId="15" xfId="0" applyNumberFormat="1" applyFont="1" applyFill="1" applyBorder="1" applyAlignment="1">
      <alignment horizontal="center" vertical="center" readingOrder="1"/>
    </xf>
    <xf numFmtId="0" fontId="5" fillId="4" borderId="16" xfId="0" applyFont="1" applyFill="1" applyBorder="1" applyAlignment="1">
      <alignment horizontal="center" vertical="center" readingOrder="1"/>
    </xf>
    <xf numFmtId="4" fontId="5" fillId="4" borderId="16" xfId="0" applyNumberFormat="1" applyFont="1" applyFill="1" applyBorder="1" applyAlignment="1">
      <alignment horizontal="center" vertical="center" readingOrder="1"/>
    </xf>
    <xf numFmtId="3" fontId="5" fillId="4" borderId="16" xfId="0" applyNumberFormat="1" applyFont="1" applyFill="1" applyBorder="1" applyAlignment="1">
      <alignment horizontal="center" vertical="center" readingOrder="1"/>
    </xf>
    <xf numFmtId="49" fontId="5" fillId="4" borderId="16" xfId="0" applyNumberFormat="1" applyFont="1" applyFill="1" applyBorder="1" applyAlignment="1">
      <alignment horizontal="center" vertical="center" readingOrder="1"/>
    </xf>
    <xf numFmtId="0" fontId="5" fillId="5" borderId="3" xfId="0" applyFont="1" applyFill="1" applyBorder="1" applyAlignment="1">
      <alignment horizontal="center" vertical="center" readingOrder="1"/>
    </xf>
    <xf numFmtId="4" fontId="5" fillId="5" borderId="3" xfId="0" applyNumberFormat="1" applyFont="1" applyFill="1" applyBorder="1" applyAlignment="1">
      <alignment horizontal="right" vertical="center" readingOrder="1"/>
    </xf>
    <xf numFmtId="49" fontId="5" fillId="5" borderId="3" xfId="0" applyNumberFormat="1" applyFont="1" applyFill="1" applyBorder="1" applyAlignment="1">
      <alignment horizontal="center" vertical="center" readingOrder="1"/>
    </xf>
    <xf numFmtId="49" fontId="5" fillId="5" borderId="3" xfId="0" applyNumberFormat="1" applyFont="1" applyFill="1" applyBorder="1" applyAlignment="1">
      <alignment horizontal="left" vertical="center" readingOrder="1"/>
    </xf>
    <xf numFmtId="3" fontId="5" fillId="5" borderId="3" xfId="0" applyNumberFormat="1" applyFont="1" applyFill="1" applyBorder="1" applyAlignment="1">
      <alignment horizontal="right" vertical="center" readingOrder="1"/>
    </xf>
    <xf numFmtId="49" fontId="6" fillId="0" borderId="3" xfId="0" applyNumberFormat="1" applyFont="1" applyBorder="1" applyAlignment="1">
      <alignment horizontal="center" vertical="center" readingOrder="1"/>
    </xf>
    <xf numFmtId="4" fontId="6" fillId="0" borderId="3" xfId="0" applyNumberFormat="1" applyFont="1" applyBorder="1" applyAlignment="1">
      <alignment horizontal="right" vertical="center" readingOrder="1"/>
    </xf>
    <xf numFmtId="3" fontId="6" fillId="0" borderId="3" xfId="0" applyNumberFormat="1" applyFont="1" applyBorder="1" applyAlignment="1">
      <alignment horizontal="right" vertical="center" readingOrder="1"/>
    </xf>
    <xf numFmtId="3" fontId="8" fillId="0" borderId="3" xfId="0" applyNumberFormat="1" applyFont="1" applyBorder="1" applyAlignment="1">
      <alignment horizontal="center" vertical="center" readingOrder="1"/>
    </xf>
    <xf numFmtId="0" fontId="5" fillId="5" borderId="3" xfId="0" applyFont="1" applyFill="1" applyBorder="1" applyAlignment="1">
      <alignment horizontal="left" vertical="center" wrapText="1" readingOrder="1"/>
    </xf>
    <xf numFmtId="49" fontId="5" fillId="5" borderId="3" xfId="0" applyNumberFormat="1" applyFont="1" applyFill="1" applyBorder="1" applyAlignment="1">
      <alignment horizontal="left" vertical="center" wrapText="1" readingOrder="1"/>
    </xf>
    <xf numFmtId="49" fontId="6" fillId="0" borderId="3" xfId="0" applyNumberFormat="1" applyFont="1" applyBorder="1" applyAlignment="1">
      <alignment horizontal="left" vertical="center" wrapText="1" readingOrder="1"/>
    </xf>
    <xf numFmtId="4" fontId="0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5" fillId="4" borderId="15" xfId="0" applyNumberFormat="1" applyFont="1" applyFill="1" applyBorder="1" applyAlignment="1">
      <alignment horizontal="center" vertical="center" readingOrder="1"/>
    </xf>
    <xf numFmtId="164" fontId="5" fillId="4" borderId="16" xfId="0" applyNumberFormat="1" applyFont="1" applyFill="1" applyBorder="1" applyAlignment="1">
      <alignment horizontal="center" vertical="center" readingOrder="1"/>
    </xf>
    <xf numFmtId="164" fontId="5" fillId="5" borderId="3" xfId="0" applyNumberFormat="1" applyFont="1" applyFill="1" applyBorder="1" applyAlignment="1">
      <alignment horizontal="center" vertical="center" readingOrder="1"/>
    </xf>
    <xf numFmtId="164" fontId="0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readingOrder="1"/>
    </xf>
    <xf numFmtId="49" fontId="8" fillId="0" borderId="3" xfId="0" applyNumberFormat="1" applyFont="1" applyBorder="1" applyAlignment="1">
      <alignment horizontal="center" vertical="center" wrapText="1" readingOrder="1"/>
    </xf>
    <xf numFmtId="49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/>
    </xf>
    <xf numFmtId="3" fontId="5" fillId="7" borderId="3" xfId="0" applyNumberFormat="1" applyFont="1" applyFill="1" applyBorder="1" applyAlignment="1">
      <alignment horizontal="right" vertical="center" readingOrder="1"/>
    </xf>
    <xf numFmtId="4" fontId="5" fillId="7" borderId="3" xfId="0" applyNumberFormat="1" applyFont="1" applyFill="1" applyBorder="1" applyAlignment="1">
      <alignment horizontal="right" vertical="center" readingOrder="1"/>
    </xf>
    <xf numFmtId="164" fontId="5" fillId="7" borderId="3" xfId="0" applyNumberFormat="1" applyFont="1" applyFill="1" applyBorder="1" applyAlignment="1">
      <alignment horizontal="center" vertical="center" readingOrder="1"/>
    </xf>
    <xf numFmtId="49" fontId="5" fillId="7" borderId="3" xfId="0" applyNumberFormat="1" applyFont="1" applyFill="1" applyBorder="1" applyAlignment="1">
      <alignment horizontal="center" vertical="center" readingOrder="1"/>
    </xf>
    <xf numFmtId="49" fontId="5" fillId="7" borderId="3" xfId="0" applyNumberFormat="1" applyFont="1" applyFill="1" applyBorder="1" applyAlignment="1">
      <alignment horizontal="left" vertical="center" readingOrder="1"/>
    </xf>
    <xf numFmtId="49" fontId="9" fillId="5" borderId="3" xfId="0" applyNumberFormat="1" applyFont="1" applyFill="1" applyBorder="1" applyAlignment="1">
      <alignment horizontal="center" vertical="center" readingOrder="1"/>
    </xf>
    <xf numFmtId="49" fontId="9" fillId="5" borderId="3" xfId="0" applyNumberFormat="1" applyFont="1" applyFill="1" applyBorder="1" applyAlignment="1">
      <alignment horizontal="left" vertical="center" readingOrder="1"/>
    </xf>
    <xf numFmtId="49" fontId="10" fillId="5" borderId="3" xfId="0" applyNumberFormat="1" applyFont="1" applyFill="1" applyBorder="1" applyAlignment="1">
      <alignment horizontal="center" vertical="center" readingOrder="1"/>
    </xf>
    <xf numFmtId="4" fontId="10" fillId="0" borderId="3" xfId="0" applyNumberFormat="1" applyFont="1" applyBorder="1" applyAlignment="1">
      <alignment horizontal="right" vertical="center" readingOrder="1"/>
    </xf>
    <xf numFmtId="49" fontId="9" fillId="5" borderId="3" xfId="0" applyNumberFormat="1" applyFont="1" applyFill="1" applyBorder="1" applyAlignment="1">
      <alignment horizontal="left" vertical="center" wrapText="1" readingOrder="1"/>
    </xf>
    <xf numFmtId="4" fontId="9" fillId="5" borderId="3" xfId="0" applyNumberFormat="1" applyFont="1" applyFill="1" applyBorder="1" applyAlignment="1">
      <alignment horizontal="right" vertical="center" readingOrder="1"/>
    </xf>
    <xf numFmtId="49" fontId="10" fillId="5" borderId="3" xfId="0" applyNumberFormat="1" applyFont="1" applyFill="1" applyBorder="1" applyAlignment="1">
      <alignment horizontal="left" vertical="center" wrapText="1" readingOrder="1"/>
    </xf>
    <xf numFmtId="4" fontId="10" fillId="5" borderId="3" xfId="0" applyNumberFormat="1" applyFont="1" applyFill="1" applyBorder="1" applyAlignment="1">
      <alignment horizontal="right" vertical="center" readingOrder="1"/>
    </xf>
    <xf numFmtId="49" fontId="11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vertical="center"/>
    </xf>
    <xf numFmtId="3" fontId="9" fillId="5" borderId="3" xfId="0" applyNumberFormat="1" applyFont="1" applyFill="1" applyBorder="1" applyAlignment="1">
      <alignment horizontal="right" vertical="center" readingOrder="1"/>
    </xf>
    <xf numFmtId="165" fontId="6" fillId="0" borderId="3" xfId="0" applyNumberFormat="1" applyFont="1" applyBorder="1" applyAlignment="1">
      <alignment horizontal="right" vertical="center" readingOrder="1"/>
    </xf>
    <xf numFmtId="166" fontId="6" fillId="0" borderId="3" xfId="0" applyNumberFormat="1" applyFont="1" applyBorder="1" applyAlignment="1">
      <alignment horizontal="right" vertical="center" readingOrder="1"/>
    </xf>
    <xf numFmtId="49" fontId="11" fillId="0" borderId="3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right" vertical="center" readingOrder="1"/>
    </xf>
    <xf numFmtId="49" fontId="0" fillId="8" borderId="3" xfId="0" applyNumberFormat="1" applyFill="1" applyBorder="1" applyAlignment="1">
      <alignment horizontal="center" vertical="center"/>
    </xf>
    <xf numFmtId="49" fontId="0" fillId="8" borderId="3" xfId="0" applyNumberFormat="1" applyFill="1" applyBorder="1" applyAlignment="1">
      <alignment horizontal="left" vertical="center"/>
    </xf>
    <xf numFmtId="3" fontId="6" fillId="8" borderId="3" xfId="0" applyNumberFormat="1" applyFont="1" applyFill="1" applyBorder="1" applyAlignment="1">
      <alignment horizontal="right" vertical="center" readingOrder="1"/>
    </xf>
    <xf numFmtId="4" fontId="6" fillId="8" borderId="3" xfId="0" applyNumberFormat="1" applyFont="1" applyFill="1" applyBorder="1" applyAlignment="1">
      <alignment horizontal="right" vertical="center" readingOrder="1"/>
    </xf>
    <xf numFmtId="3" fontId="5" fillId="4" borderId="17" xfId="0" applyNumberFormat="1" applyFont="1" applyFill="1" applyBorder="1" applyAlignment="1">
      <alignment horizontal="center" vertical="center" readingOrder="1"/>
    </xf>
    <xf numFmtId="3" fontId="5" fillId="4" borderId="18" xfId="0" applyNumberFormat="1" applyFont="1" applyFill="1" applyBorder="1" applyAlignment="1">
      <alignment horizontal="center" vertical="center" readingOrder="1"/>
    </xf>
    <xf numFmtId="4" fontId="5" fillId="4" borderId="24" xfId="0" applyNumberFormat="1" applyFont="1" applyFill="1" applyBorder="1" applyAlignment="1">
      <alignment horizontal="center" vertical="center" readingOrder="1"/>
    </xf>
    <xf numFmtId="49" fontId="8" fillId="0" borderId="16" xfId="0" applyNumberFormat="1" applyFont="1" applyBorder="1" applyAlignment="1">
      <alignment horizontal="center" vertical="center" readingOrder="1"/>
    </xf>
    <xf numFmtId="1" fontId="5" fillId="4" borderId="16" xfId="0" applyNumberFormat="1" applyFont="1" applyFill="1" applyBorder="1" applyAlignment="1">
      <alignment horizontal="center" vertical="center" readingOrder="1"/>
    </xf>
    <xf numFmtId="49" fontId="5" fillId="7" borderId="3" xfId="0" applyNumberFormat="1" applyFont="1" applyFill="1" applyBorder="1" applyAlignment="1">
      <alignment horizontal="center" vertical="center" readingOrder="1"/>
    </xf>
    <xf numFmtId="49" fontId="5" fillId="7" borderId="16" xfId="0" applyNumberFormat="1" applyFont="1" applyFill="1" applyBorder="1" applyAlignment="1">
      <alignment horizontal="center" vertical="center" readingOrder="1"/>
    </xf>
    <xf numFmtId="49" fontId="5" fillId="7" borderId="16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horizontal="center" vertical="center" readingOrder="1"/>
    </xf>
    <xf numFmtId="0" fontId="11" fillId="0" borderId="14" xfId="0" applyFont="1" applyBorder="1" applyAlignment="1">
      <alignment horizontal="center" vertical="center"/>
    </xf>
    <xf numFmtId="4" fontId="5" fillId="7" borderId="3" xfId="0" applyNumberFormat="1" applyFont="1" applyFill="1" applyBorder="1" applyAlignment="1">
      <alignment horizontal="center" vertical="center" readingOrder="1"/>
    </xf>
    <xf numFmtId="4" fontId="5" fillId="5" borderId="3" xfId="0" applyNumberFormat="1" applyFont="1" applyFill="1" applyBorder="1" applyAlignment="1">
      <alignment horizontal="center" vertical="center" readingOrder="1"/>
    </xf>
    <xf numFmtId="4" fontId="6" fillId="0" borderId="3" xfId="0" applyNumberFormat="1" applyFont="1" applyBorder="1" applyAlignment="1">
      <alignment horizontal="center" vertical="center" readingOrder="1"/>
    </xf>
    <xf numFmtId="4" fontId="6" fillId="8" borderId="3" xfId="0" applyNumberFormat="1" applyFont="1" applyFill="1" applyBorder="1" applyAlignment="1">
      <alignment horizontal="center" vertical="center" readingOrder="1"/>
    </xf>
    <xf numFmtId="4" fontId="7" fillId="0" borderId="3" xfId="0" applyNumberFormat="1" applyFont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center" vertical="center" readingOrder="1"/>
    </xf>
    <xf numFmtId="49" fontId="9" fillId="8" borderId="3" xfId="0" applyNumberFormat="1" applyFont="1" applyFill="1" applyBorder="1" applyAlignment="1">
      <alignment horizontal="center" vertical="center" readingOrder="1"/>
    </xf>
    <xf numFmtId="49" fontId="9" fillId="8" borderId="3" xfId="0" applyNumberFormat="1" applyFont="1" applyFill="1" applyBorder="1" applyAlignment="1">
      <alignment horizontal="left" vertical="center" readingOrder="1"/>
    </xf>
    <xf numFmtId="3" fontId="9" fillId="8" borderId="3" xfId="0" applyNumberFormat="1" applyFont="1" applyFill="1" applyBorder="1" applyAlignment="1">
      <alignment horizontal="right" vertical="center" readingOrder="1"/>
    </xf>
    <xf numFmtId="4" fontId="9" fillId="8" borderId="3" xfId="0" applyNumberFormat="1" applyFont="1" applyFill="1" applyBorder="1" applyAlignment="1">
      <alignment horizontal="right" vertical="center" readingOrder="1"/>
    </xf>
    <xf numFmtId="4" fontId="5" fillId="8" borderId="3" xfId="0" applyNumberFormat="1" applyFont="1" applyFill="1" applyBorder="1" applyAlignment="1">
      <alignment horizontal="center" vertical="center" readingOrder="1"/>
    </xf>
    <xf numFmtId="3" fontId="9" fillId="8" borderId="3" xfId="0" applyNumberFormat="1" applyFont="1" applyFill="1" applyBorder="1" applyAlignment="1">
      <alignment horizontal="center" vertical="center" readingOrder="1"/>
    </xf>
    <xf numFmtId="3" fontId="9" fillId="8" borderId="3" xfId="0" applyNumberFormat="1" applyFont="1" applyFill="1" applyBorder="1" applyAlignment="1">
      <alignment horizontal="left" vertical="center" readingOrder="1"/>
    </xf>
    <xf numFmtId="4" fontId="9" fillId="8" borderId="3" xfId="0" applyNumberFormat="1" applyFont="1" applyFill="1" applyBorder="1" applyAlignment="1">
      <alignment horizontal="center" vertical="center" readingOrder="1"/>
    </xf>
    <xf numFmtId="166" fontId="6" fillId="7" borderId="3" xfId="0" applyNumberFormat="1" applyFont="1" applyFill="1" applyBorder="1" applyAlignment="1">
      <alignment horizontal="right" vertical="center" readingOrder="1"/>
    </xf>
    <xf numFmtId="166" fontId="10" fillId="2" borderId="3" xfId="0" applyNumberFormat="1" applyFont="1" applyFill="1" applyBorder="1" applyAlignment="1">
      <alignment horizontal="right" vertical="center" readingOrder="1"/>
    </xf>
    <xf numFmtId="4" fontId="5" fillId="2" borderId="3" xfId="0" applyNumberFormat="1" applyFont="1" applyFill="1" applyBorder="1" applyAlignment="1">
      <alignment horizontal="center" vertical="center" readingOrder="1"/>
    </xf>
    <xf numFmtId="49" fontId="5" fillId="8" borderId="3" xfId="0" applyNumberFormat="1" applyFont="1" applyFill="1" applyBorder="1" applyAlignment="1">
      <alignment horizontal="center" vertical="center" readingOrder="1"/>
    </xf>
    <xf numFmtId="49" fontId="5" fillId="8" borderId="3" xfId="0" applyNumberFormat="1" applyFont="1" applyFill="1" applyBorder="1" applyAlignment="1">
      <alignment horizontal="left" vertical="center" readingOrder="1"/>
    </xf>
    <xf numFmtId="3" fontId="5" fillId="8" borderId="3" xfId="0" applyNumberFormat="1" applyFont="1" applyFill="1" applyBorder="1" applyAlignment="1">
      <alignment horizontal="right" vertical="center" readingOrder="1"/>
    </xf>
    <xf numFmtId="4" fontId="5" fillId="8" borderId="3" xfId="0" applyNumberFormat="1" applyFont="1" applyFill="1" applyBorder="1" applyAlignment="1">
      <alignment horizontal="right" vertical="center" readingOrder="1"/>
    </xf>
    <xf numFmtId="2" fontId="5" fillId="8" borderId="3" xfId="0" applyNumberFormat="1" applyFont="1" applyFill="1" applyBorder="1" applyAlignment="1">
      <alignment horizontal="center" vertical="center" readingOrder="1"/>
    </xf>
    <xf numFmtId="49" fontId="11" fillId="8" borderId="3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left" vertical="center"/>
    </xf>
    <xf numFmtId="3" fontId="10" fillId="8" borderId="3" xfId="0" applyNumberFormat="1" applyFont="1" applyFill="1" applyBorder="1" applyAlignment="1">
      <alignment horizontal="right" vertical="center" readingOrder="1"/>
    </xf>
    <xf numFmtId="4" fontId="10" fillId="8" borderId="3" xfId="0" applyNumberFormat="1" applyFont="1" applyFill="1" applyBorder="1" applyAlignment="1">
      <alignment horizontal="right" vertical="center" readingOrder="1"/>
    </xf>
    <xf numFmtId="164" fontId="5" fillId="8" borderId="3" xfId="0" applyNumberFormat="1" applyFont="1" applyFill="1" applyBorder="1" applyAlignment="1">
      <alignment horizontal="center" vertical="center" readingOrder="1"/>
    </xf>
    <xf numFmtId="49" fontId="12" fillId="8" borderId="3" xfId="0" applyNumberFormat="1" applyFont="1" applyFill="1" applyBorder="1" applyAlignment="1">
      <alignment horizontal="left" vertical="center"/>
    </xf>
    <xf numFmtId="49" fontId="5" fillId="7" borderId="3" xfId="0" applyNumberFormat="1" applyFont="1" applyFill="1" applyBorder="1" applyAlignment="1">
      <alignment horizontal="center" vertical="center" readingOrder="1"/>
    </xf>
    <xf numFmtId="0" fontId="11" fillId="8" borderId="14" xfId="0" applyFont="1" applyFill="1" applyBorder="1" applyAlignment="1">
      <alignment horizontal="center" vertical="center"/>
    </xf>
    <xf numFmtId="49" fontId="8" fillId="8" borderId="3" xfId="0" applyNumberFormat="1" applyFont="1" applyFill="1" applyBorder="1" applyAlignment="1">
      <alignment horizontal="center" vertical="center" readingOrder="1"/>
    </xf>
    <xf numFmtId="3" fontId="0" fillId="8" borderId="0" xfId="0" applyNumberFormat="1" applyFont="1" applyFill="1" applyAlignment="1">
      <alignment vertical="center"/>
    </xf>
    <xf numFmtId="49" fontId="0" fillId="8" borderId="0" xfId="0" applyNumberFormat="1" applyFill="1" applyBorder="1" applyAlignment="1">
      <alignment horizontal="center" vertical="center"/>
    </xf>
    <xf numFmtId="49" fontId="0" fillId="8" borderId="0" xfId="0" applyNumberFormat="1" applyFill="1" applyBorder="1" applyAlignment="1">
      <alignment horizontal="left" vertical="center"/>
    </xf>
    <xf numFmtId="3" fontId="6" fillId="8" borderId="0" xfId="0" applyNumberFormat="1" applyFont="1" applyFill="1" applyBorder="1" applyAlignment="1">
      <alignment horizontal="right" vertical="center" readingOrder="1"/>
    </xf>
    <xf numFmtId="4" fontId="6" fillId="8" borderId="0" xfId="0" applyNumberFormat="1" applyFont="1" applyFill="1" applyBorder="1" applyAlignment="1">
      <alignment horizontal="right" vertical="center" readingOrder="1"/>
    </xf>
    <xf numFmtId="4" fontId="11" fillId="0" borderId="3" xfId="0" applyNumberFormat="1" applyFont="1" applyBorder="1" applyAlignment="1">
      <alignment horizontal="right" vertical="center"/>
    </xf>
    <xf numFmtId="166" fontId="10" fillId="7" borderId="3" xfId="0" applyNumberFormat="1" applyFont="1" applyFill="1" applyBorder="1" applyAlignment="1">
      <alignment horizontal="right" vertical="center" readingOrder="1"/>
    </xf>
    <xf numFmtId="166" fontId="10" fillId="0" borderId="3" xfId="0" applyNumberFormat="1" applyFont="1" applyBorder="1" applyAlignment="1">
      <alignment horizontal="right" vertical="center" readingOrder="1"/>
    </xf>
    <xf numFmtId="165" fontId="10" fillId="7" borderId="3" xfId="0" applyNumberFormat="1" applyFont="1" applyFill="1" applyBorder="1" applyAlignment="1">
      <alignment horizontal="right" vertical="center" readingOrder="1"/>
    </xf>
    <xf numFmtId="165" fontId="10" fillId="0" borderId="3" xfId="0" applyNumberFormat="1" applyFont="1" applyBorder="1" applyAlignment="1">
      <alignment horizontal="right" vertical="center" readingOrder="1"/>
    </xf>
    <xf numFmtId="49" fontId="10" fillId="0" borderId="3" xfId="0" applyNumberFormat="1" applyFont="1" applyBorder="1" applyAlignment="1">
      <alignment horizontal="center" vertical="center" readingOrder="1"/>
    </xf>
    <xf numFmtId="49" fontId="10" fillId="0" borderId="3" xfId="0" applyNumberFormat="1" applyFont="1" applyBorder="1" applyAlignment="1">
      <alignment horizontal="left" vertical="center" wrapText="1" readingOrder="1"/>
    </xf>
    <xf numFmtId="4" fontId="10" fillId="0" borderId="3" xfId="0" applyNumberFormat="1" applyFont="1" applyBorder="1" applyAlignment="1">
      <alignment horizontal="center" vertical="center" readingOrder="1"/>
    </xf>
    <xf numFmtId="4" fontId="10" fillId="5" borderId="3" xfId="0" applyNumberFormat="1" applyFont="1" applyFill="1" applyBorder="1" applyAlignment="1">
      <alignment horizontal="center" vertical="center" readingOrder="1"/>
    </xf>
    <xf numFmtId="4" fontId="5" fillId="2" borderId="15" xfId="0" applyNumberFormat="1" applyFont="1" applyFill="1" applyBorder="1" applyAlignment="1">
      <alignment horizontal="center" vertical="center" readingOrder="1"/>
    </xf>
    <xf numFmtId="4" fontId="5" fillId="2" borderId="16" xfId="0" applyNumberFormat="1" applyFont="1" applyFill="1" applyBorder="1" applyAlignment="1">
      <alignment horizontal="center" vertical="center" readingOrder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left" vertical="center" wrapText="1"/>
    </xf>
    <xf numFmtId="3" fontId="18" fillId="8" borderId="3" xfId="0" applyNumberFormat="1" applyFont="1" applyFill="1" applyBorder="1" applyAlignment="1">
      <alignment horizontal="right"/>
    </xf>
    <xf numFmtId="0" fontId="2" fillId="8" borderId="3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1" fillId="8" borderId="3" xfId="0" quotePrefix="1" applyFont="1" applyFill="1" applyBorder="1" applyAlignment="1">
      <alignment horizontal="left" vertical="center" wrapText="1" indent="1"/>
    </xf>
    <xf numFmtId="0" fontId="21" fillId="8" borderId="3" xfId="0" applyFont="1" applyFill="1" applyBorder="1" applyAlignment="1">
      <alignment horizontal="left" vertical="center" indent="1"/>
    </xf>
    <xf numFmtId="0" fontId="21" fillId="8" borderId="3" xfId="0" applyFont="1" applyFill="1" applyBorder="1" applyAlignment="1">
      <alignment horizontal="left" vertical="center" wrapText="1" indent="1"/>
    </xf>
    <xf numFmtId="0" fontId="0" fillId="0" borderId="0" xfId="0" applyBorder="1"/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horizontal="right"/>
    </xf>
    <xf numFmtId="0" fontId="25" fillId="8" borderId="3" xfId="0" applyFont="1" applyFill="1" applyBorder="1" applyAlignment="1">
      <alignment horizontal="left" vertical="center" wrapText="1"/>
    </xf>
    <xf numFmtId="0" fontId="25" fillId="8" borderId="3" xfId="0" quotePrefix="1" applyFont="1" applyFill="1" applyBorder="1" applyAlignment="1">
      <alignment horizontal="left" vertical="center"/>
    </xf>
    <xf numFmtId="0" fontId="25" fillId="8" borderId="3" xfId="0" quotePrefix="1" applyFont="1" applyFill="1" applyBorder="1" applyAlignment="1">
      <alignment horizontal="left" vertical="center" wrapText="1"/>
    </xf>
    <xf numFmtId="0" fontId="26" fillId="8" borderId="3" xfId="0" quotePrefix="1" applyFont="1" applyFill="1" applyBorder="1" applyAlignment="1">
      <alignment horizontal="left" vertical="center"/>
    </xf>
    <xf numFmtId="0" fontId="26" fillId="8" borderId="3" xfId="0" quotePrefix="1" applyFont="1" applyFill="1" applyBorder="1" applyAlignment="1">
      <alignment horizontal="left" vertical="center" wrapText="1"/>
    </xf>
    <xf numFmtId="0" fontId="23" fillId="8" borderId="3" xfId="0" applyFont="1" applyFill="1" applyBorder="1" applyAlignment="1">
      <alignment horizontal="left" vertical="center"/>
    </xf>
    <xf numFmtId="0" fontId="25" fillId="8" borderId="3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readingOrder="1"/>
    </xf>
    <xf numFmtId="4" fontId="27" fillId="0" borderId="8" xfId="0" applyNumberFormat="1" applyFont="1" applyBorder="1" applyAlignment="1">
      <alignment horizontal="center" vertical="center" readingOrder="1"/>
    </xf>
    <xf numFmtId="3" fontId="27" fillId="0" borderId="8" xfId="0" applyNumberFormat="1" applyFont="1" applyBorder="1" applyAlignment="1">
      <alignment horizontal="center" vertical="center" readingOrder="1"/>
    </xf>
    <xf numFmtId="4" fontId="27" fillId="0" borderId="17" xfId="0" applyNumberFormat="1" applyFont="1" applyBorder="1" applyAlignment="1">
      <alignment horizontal="center" vertical="center" readingOrder="1"/>
    </xf>
    <xf numFmtId="4" fontId="27" fillId="0" borderId="5" xfId="0" applyNumberFormat="1" applyFont="1" applyBorder="1" applyAlignment="1">
      <alignment horizontal="center" vertical="center" readingOrder="1"/>
    </xf>
    <xf numFmtId="3" fontId="27" fillId="0" borderId="5" xfId="0" applyNumberFormat="1" applyFont="1" applyBorder="1" applyAlignment="1">
      <alignment horizontal="center" vertical="center" readingOrder="1"/>
    </xf>
    <xf numFmtId="3" fontId="27" fillId="0" borderId="19" xfId="0" applyNumberFormat="1" applyFont="1" applyBorder="1" applyAlignment="1">
      <alignment horizontal="center" vertical="center" readingOrder="1"/>
    </xf>
    <xf numFmtId="4" fontId="27" fillId="0" borderId="10" xfId="0" applyNumberFormat="1" applyFont="1" applyBorder="1" applyAlignment="1">
      <alignment horizontal="center" vertical="center" readingOrder="1"/>
    </xf>
    <xf numFmtId="0" fontId="28" fillId="0" borderId="18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27" fillId="0" borderId="9" xfId="0" applyFont="1" applyBorder="1" applyAlignment="1">
      <alignment horizontal="center" vertical="center" readingOrder="1"/>
    </xf>
    <xf numFmtId="4" fontId="27" fillId="0" borderId="3" xfId="0" applyNumberFormat="1" applyFont="1" applyBorder="1" applyAlignment="1">
      <alignment horizontal="center" vertical="center" readingOrder="1"/>
    </xf>
    <xf numFmtId="0" fontId="27" fillId="3" borderId="11" xfId="0" applyFont="1" applyFill="1" applyBorder="1" applyAlignment="1">
      <alignment horizontal="left" vertical="center" readingOrder="1"/>
    </xf>
    <xf numFmtId="4" fontId="27" fillId="3" borderId="6" xfId="0" applyNumberFormat="1" applyFont="1" applyFill="1" applyBorder="1" applyAlignment="1">
      <alignment horizontal="right" vertical="center" readingOrder="1"/>
    </xf>
    <xf numFmtId="3" fontId="27" fillId="3" borderId="6" xfId="0" applyNumberFormat="1" applyFont="1" applyFill="1" applyBorder="1" applyAlignment="1">
      <alignment horizontal="right" vertical="center" readingOrder="1"/>
    </xf>
    <xf numFmtId="4" fontId="27" fillId="3" borderId="21" xfId="0" applyNumberFormat="1" applyFont="1" applyFill="1" applyBorder="1" applyAlignment="1">
      <alignment horizontal="right" vertical="center" readingOrder="1"/>
    </xf>
    <xf numFmtId="4" fontId="27" fillId="3" borderId="3" xfId="0" applyNumberFormat="1" applyFont="1" applyFill="1" applyBorder="1" applyAlignment="1">
      <alignment horizontal="right" vertical="center" readingOrder="1"/>
    </xf>
    <xf numFmtId="0" fontId="29" fillId="0" borderId="11" xfId="0" applyFont="1" applyBorder="1" applyAlignment="1">
      <alignment horizontal="left" vertical="center" readingOrder="1"/>
    </xf>
    <xf numFmtId="4" fontId="29" fillId="0" borderId="6" xfId="0" applyNumberFormat="1" applyFont="1" applyBorder="1" applyAlignment="1">
      <alignment horizontal="right" vertical="center" readingOrder="1"/>
    </xf>
    <xf numFmtId="3" fontId="29" fillId="0" borderId="6" xfId="0" applyNumberFormat="1" applyFont="1" applyBorder="1" applyAlignment="1">
      <alignment horizontal="right" vertical="center" readingOrder="1"/>
    </xf>
    <xf numFmtId="4" fontId="29" fillId="0" borderId="21" xfId="0" applyNumberFormat="1" applyFont="1" applyBorder="1" applyAlignment="1">
      <alignment horizontal="right" vertical="center" readingOrder="1"/>
    </xf>
    <xf numFmtId="3" fontId="29" fillId="0" borderId="21" xfId="0" applyNumberFormat="1" applyFont="1" applyBorder="1" applyAlignment="1">
      <alignment horizontal="right" vertical="center" readingOrder="1"/>
    </xf>
    <xf numFmtId="0" fontId="27" fillId="3" borderId="12" xfId="0" applyFont="1" applyFill="1" applyBorder="1" applyAlignment="1">
      <alignment horizontal="left" vertical="center" readingOrder="1"/>
    </xf>
    <xf numFmtId="4" fontId="27" fillId="3" borderId="13" xfId="0" applyNumberFormat="1" applyFont="1" applyFill="1" applyBorder="1" applyAlignment="1">
      <alignment horizontal="right" vertical="center" readingOrder="1"/>
    </xf>
    <xf numFmtId="3" fontId="27" fillId="3" borderId="13" xfId="0" applyNumberFormat="1" applyFont="1" applyFill="1" applyBorder="1" applyAlignment="1">
      <alignment horizontal="right" vertical="center" readingOrder="1"/>
    </xf>
    <xf numFmtId="4" fontId="27" fillId="3" borderId="22" xfId="0" applyNumberFormat="1" applyFont="1" applyFill="1" applyBorder="1" applyAlignment="1">
      <alignment horizontal="right" vertical="center" readingOrder="1"/>
    </xf>
    <xf numFmtId="0" fontId="29" fillId="0" borderId="0" xfId="0" applyFont="1" applyBorder="1" applyAlignment="1">
      <alignment horizontal="left" vertical="center" readingOrder="1"/>
    </xf>
    <xf numFmtId="4" fontId="29" fillId="0" borderId="0" xfId="0" applyNumberFormat="1" applyFont="1" applyBorder="1" applyAlignment="1">
      <alignment horizontal="left" vertical="center" readingOrder="1"/>
    </xf>
    <xf numFmtId="3" fontId="29" fillId="0" borderId="0" xfId="0" applyNumberFormat="1" applyFont="1" applyBorder="1" applyAlignment="1">
      <alignment horizontal="left" vertical="center" readingOrder="1"/>
    </xf>
    <xf numFmtId="0" fontId="28" fillId="0" borderId="0" xfId="0" applyFont="1" applyAlignment="1">
      <alignment vertical="center"/>
    </xf>
    <xf numFmtId="3" fontId="27" fillId="0" borderId="20" xfId="0" applyNumberFormat="1" applyFont="1" applyBorder="1" applyAlignment="1">
      <alignment horizontal="center" vertical="center" readingOrder="1"/>
    </xf>
    <xf numFmtId="4" fontId="27" fillId="0" borderId="15" xfId="0" applyNumberFormat="1" applyFont="1" applyBorder="1" applyAlignment="1">
      <alignment horizontal="center" vertical="center" readingOrder="1"/>
    </xf>
    <xf numFmtId="3" fontId="27" fillId="0" borderId="3" xfId="0" applyNumberFormat="1" applyFont="1" applyBorder="1" applyAlignment="1">
      <alignment horizontal="center" vertical="center" readingOrder="1"/>
    </xf>
    <xf numFmtId="0" fontId="29" fillId="0" borderId="11" xfId="0" applyFont="1" applyBorder="1" applyAlignment="1">
      <alignment horizontal="left" vertical="center" wrapText="1" readingOrder="1"/>
    </xf>
    <xf numFmtId="0" fontId="28" fillId="0" borderId="3" xfId="0" applyFont="1" applyBorder="1" applyAlignment="1">
      <alignment vertical="center"/>
    </xf>
    <xf numFmtId="4" fontId="27" fillId="3" borderId="12" xfId="0" applyNumberFormat="1" applyFont="1" applyFill="1" applyBorder="1" applyAlignment="1">
      <alignment horizontal="right" vertical="center" readingOrder="1"/>
    </xf>
    <xf numFmtId="0" fontId="5" fillId="8" borderId="16" xfId="0" applyFont="1" applyFill="1" applyBorder="1" applyAlignment="1">
      <alignment horizontal="center" vertical="center" readingOrder="1"/>
    </xf>
    <xf numFmtId="4" fontId="5" fillId="4" borderId="18" xfId="0" applyNumberFormat="1" applyFont="1" applyFill="1" applyBorder="1" applyAlignment="1">
      <alignment horizontal="center" vertical="center" readingOrder="1"/>
    </xf>
    <xf numFmtId="164" fontId="5" fillId="4" borderId="17" xfId="0" applyNumberFormat="1" applyFont="1" applyFill="1" applyBorder="1" applyAlignment="1">
      <alignment horizontal="center" vertical="center" readingOrder="1"/>
    </xf>
    <xf numFmtId="4" fontId="5" fillId="2" borderId="18" xfId="0" applyNumberFormat="1" applyFont="1" applyFill="1" applyBorder="1" applyAlignment="1">
      <alignment horizontal="center" vertical="center" readingOrder="1"/>
    </xf>
    <xf numFmtId="49" fontId="6" fillId="0" borderId="15" xfId="0" applyNumberFormat="1" applyFont="1" applyBorder="1" applyAlignment="1">
      <alignment horizontal="center" vertical="center" readingOrder="1"/>
    </xf>
    <xf numFmtId="49" fontId="6" fillId="0" borderId="15" xfId="0" applyNumberFormat="1" applyFont="1" applyBorder="1" applyAlignment="1">
      <alignment horizontal="left" vertical="center" wrapText="1" readingOrder="1"/>
    </xf>
    <xf numFmtId="4" fontId="6" fillId="8" borderId="15" xfId="0" applyNumberFormat="1" applyFont="1" applyFill="1" applyBorder="1" applyAlignment="1">
      <alignment horizontal="right" vertical="center" readingOrder="1"/>
    </xf>
    <xf numFmtId="49" fontId="6" fillId="0" borderId="0" xfId="0" applyNumberFormat="1" applyFont="1" applyBorder="1" applyAlignment="1">
      <alignment horizontal="center" vertical="center" readingOrder="1"/>
    </xf>
    <xf numFmtId="49" fontId="6" fillId="0" borderId="0" xfId="0" applyNumberFormat="1" applyFont="1" applyBorder="1" applyAlignment="1">
      <alignment horizontal="left" vertical="center" wrapText="1" readingOrder="1"/>
    </xf>
    <xf numFmtId="4" fontId="7" fillId="8" borderId="0" xfId="0" applyNumberFormat="1" applyFont="1" applyFill="1" applyBorder="1" applyAlignment="1">
      <alignment horizontal="right" vertical="center"/>
    </xf>
    <xf numFmtId="4" fontId="5" fillId="4" borderId="17" xfId="0" applyNumberFormat="1" applyFont="1" applyFill="1" applyBorder="1" applyAlignment="1">
      <alignment horizontal="center" vertical="center" readingOrder="1"/>
    </xf>
    <xf numFmtId="4" fontId="5" fillId="2" borderId="17" xfId="0" applyNumberFormat="1" applyFont="1" applyFill="1" applyBorder="1" applyAlignment="1">
      <alignment horizontal="center" vertical="center" readingOrder="1"/>
    </xf>
    <xf numFmtId="4" fontId="5" fillId="8" borderId="0" xfId="0" applyNumberFormat="1" applyFont="1" applyFill="1" applyBorder="1" applyAlignment="1">
      <alignment horizontal="center" vertical="center" readingOrder="1"/>
    </xf>
    <xf numFmtId="0" fontId="30" fillId="4" borderId="15" xfId="0" applyFont="1" applyFill="1" applyBorder="1" applyAlignment="1">
      <alignment horizontal="center" vertical="center" readingOrder="1"/>
    </xf>
    <xf numFmtId="4" fontId="30" fillId="2" borderId="15" xfId="0" applyNumberFormat="1" applyFont="1" applyFill="1" applyBorder="1" applyAlignment="1">
      <alignment horizontal="center" vertical="center" readingOrder="1"/>
    </xf>
    <xf numFmtId="3" fontId="30" fillId="4" borderId="15" xfId="0" applyNumberFormat="1" applyFont="1" applyFill="1" applyBorder="1" applyAlignment="1">
      <alignment horizontal="center" vertical="center" readingOrder="1"/>
    </xf>
    <xf numFmtId="164" fontId="30" fillId="4" borderId="15" xfId="0" applyNumberFormat="1" applyFont="1" applyFill="1" applyBorder="1" applyAlignment="1">
      <alignment horizontal="center" vertical="center" readingOrder="1"/>
    </xf>
    <xf numFmtId="0" fontId="30" fillId="4" borderId="16" xfId="0" applyFont="1" applyFill="1" applyBorder="1" applyAlignment="1">
      <alignment horizontal="center" vertical="center" readingOrder="1"/>
    </xf>
    <xf numFmtId="4" fontId="30" fillId="2" borderId="16" xfId="0" applyNumberFormat="1" applyFont="1" applyFill="1" applyBorder="1" applyAlignment="1">
      <alignment horizontal="center" vertical="center" readingOrder="1"/>
    </xf>
    <xf numFmtId="3" fontId="30" fillId="4" borderId="16" xfId="0" applyNumberFormat="1" applyFont="1" applyFill="1" applyBorder="1" applyAlignment="1">
      <alignment horizontal="center" vertical="center" readingOrder="1"/>
    </xf>
    <xf numFmtId="4" fontId="30" fillId="4" borderId="16" xfId="0" applyNumberFormat="1" applyFont="1" applyFill="1" applyBorder="1" applyAlignment="1">
      <alignment horizontal="center" vertical="center" readingOrder="1"/>
    </xf>
    <xf numFmtId="164" fontId="30" fillId="4" borderId="16" xfId="0" applyNumberFormat="1" applyFont="1" applyFill="1" applyBorder="1" applyAlignment="1">
      <alignment horizontal="center" vertical="center" readingOrder="1"/>
    </xf>
    <xf numFmtId="49" fontId="30" fillId="4" borderId="16" xfId="0" applyNumberFormat="1" applyFont="1" applyFill="1" applyBorder="1" applyAlignment="1">
      <alignment horizontal="center" vertical="center" readingOrder="1"/>
    </xf>
    <xf numFmtId="49" fontId="31" fillId="0" borderId="3" xfId="0" applyNumberFormat="1" applyFont="1" applyBorder="1" applyAlignment="1">
      <alignment horizontal="center" vertical="center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49" fontId="31" fillId="8" borderId="3" xfId="0" applyNumberFormat="1" applyFont="1" applyFill="1" applyBorder="1" applyAlignment="1">
      <alignment horizontal="center" vertical="center" readingOrder="1"/>
    </xf>
    <xf numFmtId="3" fontId="31" fillId="0" borderId="3" xfId="0" applyNumberFormat="1" applyFont="1" applyBorder="1" applyAlignment="1">
      <alignment horizontal="center" vertical="center" readingOrder="1"/>
    </xf>
    <xf numFmtId="49" fontId="30" fillId="0" borderId="3" xfId="0" applyNumberFormat="1" applyFont="1" applyBorder="1" applyAlignment="1">
      <alignment horizontal="center" vertical="center" readingOrder="1"/>
    </xf>
    <xf numFmtId="49" fontId="30" fillId="5" borderId="3" xfId="0" applyNumberFormat="1" applyFont="1" applyFill="1" applyBorder="1" applyAlignment="1">
      <alignment horizontal="center" vertical="center" readingOrder="1"/>
    </xf>
    <xf numFmtId="49" fontId="30" fillId="5" borderId="3" xfId="0" applyNumberFormat="1" applyFont="1" applyFill="1" applyBorder="1" applyAlignment="1">
      <alignment horizontal="left" vertical="center" wrapText="1" readingOrder="1"/>
    </xf>
    <xf numFmtId="3" fontId="30" fillId="5" borderId="3" xfId="0" applyNumberFormat="1" applyFont="1" applyFill="1" applyBorder="1" applyAlignment="1">
      <alignment horizontal="right" vertical="center" readingOrder="1"/>
    </xf>
    <xf numFmtId="4" fontId="30" fillId="5" borderId="3" xfId="0" applyNumberFormat="1" applyFont="1" applyFill="1" applyBorder="1" applyAlignment="1">
      <alignment horizontal="right" vertical="center" readingOrder="1"/>
    </xf>
    <xf numFmtId="164" fontId="30" fillId="5" borderId="3" xfId="0" applyNumberFormat="1" applyFont="1" applyFill="1" applyBorder="1" applyAlignment="1">
      <alignment horizontal="center" vertical="center" readingOrder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left" vertical="center" wrapText="1"/>
    </xf>
    <xf numFmtId="4" fontId="31" fillId="8" borderId="3" xfId="0" applyNumberFormat="1" applyFont="1" applyFill="1" applyBorder="1" applyAlignment="1">
      <alignment horizontal="right" vertical="center" readingOrder="1"/>
    </xf>
    <xf numFmtId="4" fontId="31" fillId="0" borderId="3" xfId="0" applyNumberFormat="1" applyFont="1" applyBorder="1" applyAlignment="1">
      <alignment horizontal="right" vertical="center" readingOrder="1"/>
    </xf>
    <xf numFmtId="4" fontId="30" fillId="0" borderId="3" xfId="0" applyNumberFormat="1" applyFont="1" applyBorder="1" applyAlignment="1">
      <alignment horizontal="right" vertical="center" readingOrder="1"/>
    </xf>
    <xf numFmtId="4" fontId="31" fillId="0" borderId="3" xfId="0" applyNumberFormat="1" applyFont="1" applyBorder="1" applyAlignment="1">
      <alignment horizontal="center" vertical="center" readingOrder="1"/>
    </xf>
    <xf numFmtId="49" fontId="30" fillId="5" borderId="3" xfId="0" applyNumberFormat="1" applyFont="1" applyFill="1" applyBorder="1" applyAlignment="1">
      <alignment horizontal="center" vertical="center" wrapText="1" readingOrder="1"/>
    </xf>
    <xf numFmtId="4" fontId="30" fillId="8" borderId="3" xfId="0" applyNumberFormat="1" applyFont="1" applyFill="1" applyBorder="1" applyAlignment="1">
      <alignment horizontal="right" vertical="center" readingOrder="1"/>
    </xf>
    <xf numFmtId="49" fontId="32" fillId="0" borderId="3" xfId="0" applyNumberFormat="1" applyFont="1" applyBorder="1" applyAlignment="1">
      <alignment horizontal="center" vertical="center"/>
    </xf>
    <xf numFmtId="4" fontId="32" fillId="8" borderId="3" xfId="0" applyNumberFormat="1" applyFont="1" applyFill="1" applyBorder="1" applyAlignment="1">
      <alignment vertical="center"/>
    </xf>
    <xf numFmtId="4" fontId="32" fillId="0" borderId="3" xfId="0" applyNumberFormat="1" applyFont="1" applyBorder="1" applyAlignment="1">
      <alignment vertical="center"/>
    </xf>
    <xf numFmtId="4" fontId="33" fillId="0" borderId="3" xfId="0" applyNumberFormat="1" applyFont="1" applyBorder="1" applyAlignment="1">
      <alignment vertical="center"/>
    </xf>
    <xf numFmtId="49" fontId="10" fillId="6" borderId="3" xfId="0" applyNumberFormat="1" applyFont="1" applyFill="1" applyBorder="1" applyAlignment="1">
      <alignment horizontal="center" vertical="center" readingOrder="1"/>
    </xf>
    <xf numFmtId="49" fontId="10" fillId="6" borderId="3" xfId="0" applyNumberFormat="1" applyFont="1" applyFill="1" applyBorder="1" applyAlignment="1">
      <alignment horizontal="left" vertical="center" wrapText="1" readingOrder="1"/>
    </xf>
    <xf numFmtId="4" fontId="10" fillId="6" borderId="3" xfId="0" applyNumberFormat="1" applyFont="1" applyFill="1" applyBorder="1" applyAlignment="1">
      <alignment horizontal="right" vertical="center" readingOrder="1"/>
    </xf>
    <xf numFmtId="49" fontId="0" fillId="8" borderId="0" xfId="0" applyNumberFormat="1" applyFill="1" applyAlignment="1">
      <alignment vertical="center"/>
    </xf>
    <xf numFmtId="4" fontId="6" fillId="6" borderId="3" xfId="0" applyNumberFormat="1" applyFont="1" applyFill="1" applyBorder="1" applyAlignment="1">
      <alignment horizontal="right" vertical="center" readingOrder="1"/>
    </xf>
    <xf numFmtId="4" fontId="6" fillId="0" borderId="15" xfId="0" applyNumberFormat="1" applyFont="1" applyBorder="1" applyAlignment="1">
      <alignment horizontal="center" vertical="center" readingOrder="1"/>
    </xf>
    <xf numFmtId="3" fontId="5" fillId="7" borderId="16" xfId="0" applyNumberFormat="1" applyFont="1" applyFill="1" applyBorder="1" applyAlignment="1">
      <alignment horizontal="right" vertical="center" readingOrder="1"/>
    </xf>
    <xf numFmtId="4" fontId="5" fillId="7" borderId="16" xfId="0" applyNumberFormat="1" applyFont="1" applyFill="1" applyBorder="1" applyAlignment="1">
      <alignment horizontal="right" vertical="center" readingOrder="1"/>
    </xf>
    <xf numFmtId="4" fontId="5" fillId="7" borderId="16" xfId="0" applyNumberFormat="1" applyFont="1" applyFill="1" applyBorder="1" applyAlignment="1">
      <alignment horizontal="center" vertical="center" readingOrder="1"/>
    </xf>
    <xf numFmtId="49" fontId="6" fillId="0" borderId="2" xfId="0" applyNumberFormat="1" applyFont="1" applyBorder="1" applyAlignment="1">
      <alignment horizontal="center" vertical="center" readingOrder="1"/>
    </xf>
    <xf numFmtId="49" fontId="6" fillId="0" borderId="2" xfId="0" applyNumberFormat="1" applyFont="1" applyBorder="1" applyAlignment="1">
      <alignment horizontal="center" vertical="center" wrapText="1" readingOrder="1"/>
    </xf>
    <xf numFmtId="3" fontId="5" fillId="7" borderId="16" xfId="0" applyNumberFormat="1" applyFont="1" applyFill="1" applyBorder="1" applyAlignment="1">
      <alignment horizontal="center" vertical="center" readingOrder="1"/>
    </xf>
    <xf numFmtId="1" fontId="5" fillId="7" borderId="16" xfId="0" applyNumberFormat="1" applyFont="1" applyFill="1" applyBorder="1" applyAlignment="1">
      <alignment horizontal="center" vertical="center" readingOrder="1"/>
    </xf>
    <xf numFmtId="49" fontId="10" fillId="7" borderId="3" xfId="0" applyNumberFormat="1" applyFont="1" applyFill="1" applyBorder="1" applyAlignment="1">
      <alignment horizontal="center" vertical="center" readingOrder="1"/>
    </xf>
    <xf numFmtId="3" fontId="5" fillId="7" borderId="14" xfId="0" applyNumberFormat="1" applyFont="1" applyFill="1" applyBorder="1" applyAlignment="1">
      <alignment horizontal="right" vertical="center" readingOrder="1"/>
    </xf>
    <xf numFmtId="4" fontId="5" fillId="7" borderId="14" xfId="0" applyNumberFormat="1" applyFont="1" applyFill="1" applyBorder="1" applyAlignment="1">
      <alignment horizontal="right" vertical="center" readingOrder="1"/>
    </xf>
    <xf numFmtId="4" fontId="5" fillId="7" borderId="24" xfId="0" applyNumberFormat="1" applyFont="1" applyFill="1" applyBorder="1" applyAlignment="1">
      <alignment horizontal="center" vertical="center" readingOrder="1"/>
    </xf>
    <xf numFmtId="3" fontId="6" fillId="6" borderId="3" xfId="0" applyNumberFormat="1" applyFont="1" applyFill="1" applyBorder="1" applyAlignment="1">
      <alignment horizontal="right" vertical="center" readingOrder="1"/>
    </xf>
    <xf numFmtId="3" fontId="10" fillId="6" borderId="3" xfId="0" applyNumberFormat="1" applyFont="1" applyFill="1" applyBorder="1" applyAlignment="1">
      <alignment horizontal="right" vertical="center" readingOrder="1"/>
    </xf>
    <xf numFmtId="3" fontId="6" fillId="0" borderId="15" xfId="0" applyNumberFormat="1" applyFont="1" applyBorder="1" applyAlignment="1">
      <alignment horizontal="right" vertical="center" readingOrder="1"/>
    </xf>
    <xf numFmtId="3" fontId="11" fillId="0" borderId="3" xfId="0" applyNumberFormat="1" applyFont="1" applyBorder="1" applyAlignment="1">
      <alignment horizontal="right" vertical="center"/>
    </xf>
    <xf numFmtId="0" fontId="15" fillId="8" borderId="0" xfId="0" applyFont="1" applyFill="1" applyAlignment="1">
      <alignment vertical="center"/>
    </xf>
    <xf numFmtId="4" fontId="5" fillId="7" borderId="16" xfId="0" applyNumberFormat="1" applyFont="1" applyFill="1" applyBorder="1" applyAlignment="1">
      <alignment vertical="center" readingOrder="1"/>
    </xf>
    <xf numFmtId="4" fontId="6" fillId="6" borderId="3" xfId="0" applyNumberFormat="1" applyFont="1" applyFill="1" applyBorder="1" applyAlignment="1">
      <alignment vertical="center" readingOrder="1"/>
    </xf>
    <xf numFmtId="4" fontId="6" fillId="0" borderId="3" xfId="0" applyNumberFormat="1" applyFont="1" applyBorder="1" applyAlignment="1">
      <alignment vertical="center" readingOrder="1"/>
    </xf>
    <xf numFmtId="4" fontId="10" fillId="6" borderId="3" xfId="0" applyNumberFormat="1" applyFont="1" applyFill="1" applyBorder="1" applyAlignment="1">
      <alignment vertical="center" readingOrder="1"/>
    </xf>
    <xf numFmtId="4" fontId="6" fillId="0" borderId="15" xfId="0" applyNumberFormat="1" applyFont="1" applyBorder="1" applyAlignment="1">
      <alignment vertical="center" readingOrder="1"/>
    </xf>
    <xf numFmtId="2" fontId="11" fillId="0" borderId="3" xfId="0" applyNumberFormat="1" applyFont="1" applyBorder="1" applyAlignment="1">
      <alignment horizontal="right" vertical="center"/>
    </xf>
    <xf numFmtId="49" fontId="33" fillId="0" borderId="1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left" vertical="center"/>
    </xf>
    <xf numFmtId="0" fontId="34" fillId="4" borderId="25" xfId="0" applyFont="1" applyFill="1" applyBorder="1" applyAlignment="1">
      <alignment horizontal="center" vertical="center" readingOrder="1"/>
    </xf>
    <xf numFmtId="4" fontId="34" fillId="2" borderId="25" xfId="0" applyNumberFormat="1" applyFont="1" applyFill="1" applyBorder="1" applyAlignment="1">
      <alignment horizontal="center" vertical="center" readingOrder="1"/>
    </xf>
    <xf numFmtId="4" fontId="34" fillId="4" borderId="25" xfId="0" applyNumberFormat="1" applyFont="1" applyFill="1" applyBorder="1" applyAlignment="1">
      <alignment horizontal="center" vertical="center" readingOrder="1"/>
    </xf>
    <xf numFmtId="164" fontId="34" fillId="4" borderId="25" xfId="0" applyNumberFormat="1" applyFont="1" applyFill="1" applyBorder="1" applyAlignment="1">
      <alignment horizontal="center" vertical="center" readingOrder="1"/>
    </xf>
    <xf numFmtId="4" fontId="34" fillId="2" borderId="16" xfId="0" applyNumberFormat="1" applyFont="1" applyFill="1" applyBorder="1" applyAlignment="1">
      <alignment horizontal="center" vertical="center" readingOrder="1"/>
    </xf>
    <xf numFmtId="4" fontId="34" fillId="4" borderId="16" xfId="0" applyNumberFormat="1" applyFont="1" applyFill="1" applyBorder="1" applyAlignment="1">
      <alignment horizontal="center" vertical="center" readingOrder="1"/>
    </xf>
    <xf numFmtId="164" fontId="34" fillId="4" borderId="16" xfId="0" applyNumberFormat="1" applyFont="1" applyFill="1" applyBorder="1" applyAlignment="1">
      <alignment horizontal="center" vertical="center" readingOrder="1"/>
    </xf>
    <xf numFmtId="49" fontId="34" fillId="4" borderId="16" xfId="0" applyNumberFormat="1" applyFont="1" applyFill="1" applyBorder="1" applyAlignment="1">
      <alignment horizontal="center" vertical="center" readingOrder="1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49" fontId="10" fillId="6" borderId="3" xfId="0" applyNumberFormat="1" applyFont="1" applyFill="1" applyBorder="1" applyAlignment="1">
      <alignment horizontal="left" vertical="center" readingOrder="1"/>
    </xf>
    <xf numFmtId="2" fontId="10" fillId="6" borderId="3" xfId="0" applyNumberFormat="1" applyFont="1" applyFill="1" applyBorder="1" applyAlignment="1">
      <alignment horizontal="right" vertical="center" readingOrder="1"/>
    </xf>
    <xf numFmtId="0" fontId="22" fillId="2" borderId="4" xfId="0" applyFont="1" applyFill="1" applyBorder="1" applyAlignment="1">
      <alignment horizontal="center" vertical="center" wrapText="1"/>
    </xf>
    <xf numFmtId="4" fontId="35" fillId="8" borderId="3" xfId="0" applyNumberFormat="1" applyFont="1" applyFill="1" applyBorder="1" applyAlignment="1">
      <alignment horizontal="right" vertical="center" readingOrder="1"/>
    </xf>
    <xf numFmtId="4" fontId="35" fillId="5" borderId="3" xfId="0" applyNumberFormat="1" applyFont="1" applyFill="1" applyBorder="1" applyAlignment="1">
      <alignment horizontal="center" vertical="center" readingOrder="1"/>
    </xf>
    <xf numFmtId="4" fontId="35" fillId="8" borderId="15" xfId="0" applyNumberFormat="1" applyFont="1" applyFill="1" applyBorder="1" applyAlignment="1">
      <alignment horizontal="right" vertical="center" readingOrder="1"/>
    </xf>
    <xf numFmtId="4" fontId="36" fillId="8" borderId="15" xfId="0" applyNumberFormat="1" applyFont="1" applyFill="1" applyBorder="1" applyAlignment="1">
      <alignment horizontal="right" vertical="center"/>
    </xf>
    <xf numFmtId="4" fontId="35" fillId="5" borderId="15" xfId="0" applyNumberFormat="1" applyFont="1" applyFill="1" applyBorder="1" applyAlignment="1">
      <alignment horizontal="center" vertical="center" readingOrder="1"/>
    </xf>
    <xf numFmtId="4" fontId="7" fillId="8" borderId="3" xfId="0" applyNumberFormat="1" applyFont="1" applyFill="1" applyBorder="1" applyAlignment="1">
      <alignment horizontal="right" vertical="center"/>
    </xf>
    <xf numFmtId="49" fontId="10" fillId="8" borderId="3" xfId="0" applyNumberFormat="1" applyFont="1" applyFill="1" applyBorder="1" applyAlignment="1">
      <alignment horizontal="center" vertical="center" readingOrder="1"/>
    </xf>
    <xf numFmtId="4" fontId="10" fillId="8" borderId="3" xfId="0" applyNumberFormat="1" applyFont="1" applyFill="1" applyBorder="1" applyAlignment="1">
      <alignment horizontal="center" vertical="center" readingOrder="1"/>
    </xf>
    <xf numFmtId="0" fontId="13" fillId="0" borderId="0" xfId="0" applyFont="1" applyBorder="1" applyAlignment="1">
      <alignment horizontal="center" vertical="center" readingOrder="1"/>
    </xf>
    <xf numFmtId="0" fontId="13" fillId="0" borderId="0" xfId="0" applyFont="1" applyAlignment="1">
      <alignment horizontal="center" vertical="center" readingOrder="1"/>
    </xf>
    <xf numFmtId="4" fontId="0" fillId="0" borderId="0" xfId="0" applyNumberFormat="1" applyAlignment="1">
      <alignment horizontal="right" vertical="center"/>
    </xf>
    <xf numFmtId="0" fontId="27" fillId="0" borderId="7" xfId="0" applyFont="1" applyBorder="1" applyAlignment="1">
      <alignment horizontal="center" vertical="center" readingOrder="1"/>
    </xf>
    <xf numFmtId="0" fontId="27" fillId="0" borderId="9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34" fillId="4" borderId="25" xfId="0" applyFont="1" applyFill="1" applyBorder="1" applyAlignment="1">
      <alignment horizontal="center" vertical="center" wrapText="1" readingOrder="1"/>
    </xf>
    <xf numFmtId="0" fontId="34" fillId="4" borderId="16" xfId="0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/>
    </xf>
    <xf numFmtId="164" fontId="0" fillId="0" borderId="0" xfId="0" applyNumberFormat="1" applyFont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0" fillId="4" borderId="3" xfId="0" applyFont="1" applyFill="1" applyBorder="1" applyAlignment="1">
      <alignment horizontal="center" vertical="center" wrapText="1" readingOrder="1"/>
    </xf>
    <xf numFmtId="49" fontId="33" fillId="0" borderId="1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 readingOrder="1"/>
    </xf>
    <xf numFmtId="4" fontId="1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 readingOrder="1"/>
    </xf>
    <xf numFmtId="49" fontId="5" fillId="2" borderId="2" xfId="0" applyNumberFormat="1" applyFont="1" applyFill="1" applyBorder="1" applyAlignment="1">
      <alignment horizontal="left" vertical="center" wrapText="1" readingOrder="1"/>
    </xf>
    <xf numFmtId="49" fontId="5" fillId="2" borderId="4" xfId="0" applyNumberFormat="1" applyFont="1" applyFill="1" applyBorder="1" applyAlignment="1">
      <alignment horizontal="left" vertical="center" wrapText="1" readingOrder="1"/>
    </xf>
    <xf numFmtId="49" fontId="5" fillId="6" borderId="1" xfId="0" applyNumberFormat="1" applyFont="1" applyFill="1" applyBorder="1" applyAlignment="1">
      <alignment horizontal="left" vertical="center" readingOrder="1"/>
    </xf>
    <xf numFmtId="49" fontId="5" fillId="6" borderId="2" xfId="0" applyNumberFormat="1" applyFont="1" applyFill="1" applyBorder="1" applyAlignment="1">
      <alignment horizontal="left" vertical="center" readingOrder="1"/>
    </xf>
    <xf numFmtId="49" fontId="5" fillId="6" borderId="4" xfId="0" applyNumberFormat="1" applyFont="1" applyFill="1" applyBorder="1" applyAlignment="1">
      <alignment horizontal="left" vertical="center" readingOrder="1"/>
    </xf>
    <xf numFmtId="49" fontId="5" fillId="7" borderId="16" xfId="0" applyNumberFormat="1" applyFont="1" applyFill="1" applyBorder="1" applyAlignment="1">
      <alignment horizontal="center" vertical="center" readingOrder="1"/>
    </xf>
    <xf numFmtId="49" fontId="5" fillId="7" borderId="1" xfId="0" applyNumberFormat="1" applyFont="1" applyFill="1" applyBorder="1" applyAlignment="1">
      <alignment horizontal="left" vertical="center" readingOrder="1"/>
    </xf>
    <xf numFmtId="49" fontId="5" fillId="7" borderId="2" xfId="0" applyNumberFormat="1" applyFont="1" applyFill="1" applyBorder="1" applyAlignment="1">
      <alignment horizontal="left" vertical="center" readingOrder="1"/>
    </xf>
    <xf numFmtId="49" fontId="5" fillId="7" borderId="4" xfId="0" applyNumberFormat="1" applyFont="1" applyFill="1" applyBorder="1" applyAlignment="1">
      <alignment horizontal="left" vertical="center" readingOrder="1"/>
    </xf>
    <xf numFmtId="49" fontId="5" fillId="2" borderId="1" xfId="0" applyNumberFormat="1" applyFont="1" applyFill="1" applyBorder="1" applyAlignment="1">
      <alignment horizontal="left" vertical="center" readingOrder="1"/>
    </xf>
    <xf numFmtId="49" fontId="5" fillId="2" borderId="2" xfId="0" applyNumberFormat="1" applyFont="1" applyFill="1" applyBorder="1" applyAlignment="1">
      <alignment horizontal="left" vertical="center" readingOrder="1"/>
    </xf>
    <xf numFmtId="49" fontId="5" fillId="2" borderId="4" xfId="0" applyNumberFormat="1" applyFont="1" applyFill="1" applyBorder="1" applyAlignment="1">
      <alignment horizontal="left" vertical="center" readingOrder="1"/>
    </xf>
    <xf numFmtId="49" fontId="5" fillId="6" borderId="17" xfId="0" applyNumberFormat="1" applyFont="1" applyFill="1" applyBorder="1" applyAlignment="1">
      <alignment horizontal="left" vertical="center" readingOrder="1"/>
    </xf>
    <xf numFmtId="49" fontId="5" fillId="6" borderId="26" xfId="0" applyNumberFormat="1" applyFont="1" applyFill="1" applyBorder="1" applyAlignment="1">
      <alignment horizontal="left" vertical="center" readingOrder="1"/>
    </xf>
    <xf numFmtId="49" fontId="5" fillId="6" borderId="23" xfId="0" applyNumberFormat="1" applyFont="1" applyFill="1" applyBorder="1" applyAlignment="1">
      <alignment horizontal="left" vertical="center" readingOrder="1"/>
    </xf>
    <xf numFmtId="164" fontId="0" fillId="0" borderId="0" xfId="0" applyNumberForma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 readingOrder="1"/>
    </xf>
    <xf numFmtId="0" fontId="5" fillId="7" borderId="4" xfId="0" applyFont="1" applyFill="1" applyBorder="1" applyAlignment="1">
      <alignment horizontal="center" vertical="center" wrapText="1" readingOrder="1"/>
    </xf>
    <xf numFmtId="4" fontId="0" fillId="0" borderId="0" xfId="0" applyNumberFormat="1" applyAlignment="1">
      <alignment horizontal="left" vertical="center"/>
    </xf>
    <xf numFmtId="4" fontId="6" fillId="8" borderId="26" xfId="0" applyNumberFormat="1" applyFont="1" applyFill="1" applyBorder="1" applyAlignment="1">
      <alignment horizontal="right" vertical="center" readingOrder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A7" sqref="A7"/>
    </sheetView>
  </sheetViews>
  <sheetFormatPr defaultColWidth="9.140625" defaultRowHeight="15"/>
  <cols>
    <col min="1" max="1" width="51.42578125" style="1" customWidth="1"/>
    <col min="2" max="2" width="30.140625" style="5" customWidth="1"/>
    <col min="3" max="3" width="23.140625" style="4" customWidth="1"/>
    <col min="4" max="4" width="16.28515625" style="4" customWidth="1"/>
    <col min="5" max="5" width="27.7109375" style="5" customWidth="1"/>
    <col min="6" max="7" width="9.7109375" style="1" customWidth="1"/>
    <col min="8" max="16384" width="9.140625" style="1"/>
  </cols>
  <sheetData>
    <row r="1" spans="1:7" ht="21">
      <c r="A1" s="29" t="s">
        <v>164</v>
      </c>
    </row>
    <row r="2" spans="1:7" ht="21">
      <c r="A2" s="29" t="s">
        <v>165</v>
      </c>
    </row>
    <row r="3" spans="1:7" ht="21">
      <c r="A3" s="29" t="s">
        <v>285</v>
      </c>
    </row>
    <row r="4" spans="1:7" ht="21">
      <c r="A4" s="29" t="s">
        <v>286</v>
      </c>
    </row>
    <row r="5" spans="1:7" ht="21">
      <c r="A5" s="29" t="s">
        <v>287</v>
      </c>
    </row>
    <row r="6" spans="1:7" ht="18.75">
      <c r="A6" s="30" t="s">
        <v>317</v>
      </c>
    </row>
    <row r="8" spans="1:7" ht="18.75">
      <c r="A8" s="288" t="s">
        <v>166</v>
      </c>
      <c r="B8" s="288"/>
      <c r="C8" s="288"/>
      <c r="D8" s="288"/>
      <c r="E8" s="288"/>
      <c r="F8" s="288"/>
      <c r="G8" s="288"/>
    </row>
    <row r="9" spans="1:7" ht="18.75">
      <c r="A9" s="287" t="s">
        <v>303</v>
      </c>
      <c r="B9" s="287"/>
      <c r="C9" s="287"/>
      <c r="D9" s="287"/>
      <c r="E9" s="287"/>
      <c r="F9" s="287"/>
      <c r="G9" s="287"/>
    </row>
    <row r="10" spans="1:7" ht="18.75">
      <c r="A10" s="82"/>
      <c r="B10" s="82"/>
      <c r="C10" s="82"/>
      <c r="D10" s="82"/>
      <c r="E10" s="82"/>
      <c r="F10" s="82"/>
      <c r="G10" s="82"/>
    </row>
    <row r="11" spans="1:7" ht="19.5" customHeight="1">
      <c r="A11" s="287" t="s">
        <v>223</v>
      </c>
      <c r="B11" s="287"/>
      <c r="C11" s="287"/>
      <c r="D11" s="287"/>
      <c r="E11" s="287"/>
      <c r="F11" s="287"/>
      <c r="G11" s="287"/>
    </row>
    <row r="12" spans="1:7" ht="15" customHeight="1">
      <c r="A12" s="287" t="s">
        <v>228</v>
      </c>
      <c r="B12" s="287"/>
      <c r="C12" s="287"/>
      <c r="D12" s="287"/>
      <c r="E12" s="287"/>
      <c r="F12" s="287"/>
      <c r="G12" s="287"/>
    </row>
    <row r="13" spans="1:7" ht="15" customHeight="1">
      <c r="A13" s="155"/>
      <c r="B13" s="155"/>
      <c r="C13" s="155"/>
      <c r="D13" s="155"/>
      <c r="E13" s="155"/>
      <c r="F13" s="155"/>
      <c r="G13" s="155"/>
    </row>
    <row r="14" spans="1:7">
      <c r="A14" s="181" t="s">
        <v>273</v>
      </c>
      <c r="B14" s="2"/>
      <c r="C14" s="3"/>
      <c r="D14" s="3"/>
      <c r="E14" s="2"/>
    </row>
    <row r="15" spans="1:7">
      <c r="A15" s="290" t="s">
        <v>247</v>
      </c>
      <c r="B15" s="156" t="s">
        <v>271</v>
      </c>
      <c r="C15" s="157" t="s">
        <v>272</v>
      </c>
      <c r="D15" s="157" t="s">
        <v>208</v>
      </c>
      <c r="E15" s="156" t="s">
        <v>271</v>
      </c>
      <c r="F15" s="158" t="s">
        <v>22</v>
      </c>
      <c r="G15" s="186" t="s">
        <v>22</v>
      </c>
    </row>
    <row r="16" spans="1:7">
      <c r="A16" s="291"/>
      <c r="B16" s="159" t="s">
        <v>243</v>
      </c>
      <c r="C16" s="160" t="s">
        <v>305</v>
      </c>
      <c r="D16" s="161" t="s">
        <v>305</v>
      </c>
      <c r="E16" s="162" t="s">
        <v>305</v>
      </c>
      <c r="F16" s="163"/>
      <c r="G16" s="164"/>
    </row>
    <row r="17" spans="1:12">
      <c r="A17" s="165">
        <v>1</v>
      </c>
      <c r="B17" s="160">
        <v>2</v>
      </c>
      <c r="C17" s="160">
        <v>3</v>
      </c>
      <c r="D17" s="161">
        <v>4</v>
      </c>
      <c r="E17" s="161">
        <v>5</v>
      </c>
      <c r="F17" s="166" t="s">
        <v>209</v>
      </c>
      <c r="G17" s="166" t="s">
        <v>210</v>
      </c>
    </row>
    <row r="18" spans="1:12">
      <c r="A18" s="167" t="s">
        <v>0</v>
      </c>
      <c r="B18" s="168">
        <f>B19+B20</f>
        <v>949346.82</v>
      </c>
      <c r="C18" s="169">
        <f>C19+C20</f>
        <v>2244490</v>
      </c>
      <c r="D18" s="169"/>
      <c r="E18" s="170">
        <f>E19+E20</f>
        <v>964024.91</v>
      </c>
      <c r="F18" s="170">
        <f>E18/B18*100</f>
        <v>101.54612515582031</v>
      </c>
      <c r="G18" s="171">
        <f>E18/C18*100</f>
        <v>42.950733128684021</v>
      </c>
    </row>
    <row r="19" spans="1:12">
      <c r="A19" s="172" t="s">
        <v>4</v>
      </c>
      <c r="B19" s="173">
        <v>949346.82</v>
      </c>
      <c r="C19" s="174">
        <v>2244490</v>
      </c>
      <c r="D19" s="174"/>
      <c r="E19" s="175">
        <v>964024.91</v>
      </c>
      <c r="F19" s="170">
        <f t="shared" ref="F19:F24" si="0">E19/B19*100</f>
        <v>101.54612515582031</v>
      </c>
      <c r="G19" s="171">
        <f t="shared" ref="G19:G24" si="1">E19/C19*100</f>
        <v>42.950733128684021</v>
      </c>
    </row>
    <row r="20" spans="1:12">
      <c r="A20" s="172" t="s">
        <v>8</v>
      </c>
      <c r="B20" s="173"/>
      <c r="C20" s="174"/>
      <c r="D20" s="176"/>
      <c r="E20" s="175">
        <v>0</v>
      </c>
      <c r="F20" s="170"/>
      <c r="G20" s="171"/>
    </row>
    <row r="21" spans="1:12">
      <c r="A21" s="167" t="s">
        <v>2</v>
      </c>
      <c r="B21" s="168">
        <f>B22+B23</f>
        <v>1097492.4200000002</v>
      </c>
      <c r="C21" s="169">
        <f>C22+C23</f>
        <v>2414490</v>
      </c>
      <c r="D21" s="169"/>
      <c r="E21" s="170">
        <f>E22+E23</f>
        <v>974750.63</v>
      </c>
      <c r="F21" s="170">
        <f t="shared" si="0"/>
        <v>88.816160570840196</v>
      </c>
      <c r="G21" s="171">
        <f t="shared" si="1"/>
        <v>40.370870452973506</v>
      </c>
    </row>
    <row r="22" spans="1:12">
      <c r="A22" s="172" t="s">
        <v>5</v>
      </c>
      <c r="B22" s="173">
        <v>1084041.58</v>
      </c>
      <c r="C22" s="174">
        <v>2265190</v>
      </c>
      <c r="D22" s="174"/>
      <c r="E22" s="175">
        <v>941280.93</v>
      </c>
      <c r="F22" s="170">
        <f t="shared" si="0"/>
        <v>86.830703486484353</v>
      </c>
      <c r="G22" s="171">
        <f t="shared" si="1"/>
        <v>41.554171173279066</v>
      </c>
      <c r="I22" s="257"/>
    </row>
    <row r="23" spans="1:12">
      <c r="A23" s="172" t="s">
        <v>14</v>
      </c>
      <c r="B23" s="173">
        <v>13450.84</v>
      </c>
      <c r="C23" s="174">
        <v>149300</v>
      </c>
      <c r="D23" s="174"/>
      <c r="E23" s="175">
        <v>33469.699999999997</v>
      </c>
      <c r="F23" s="170">
        <f t="shared" si="0"/>
        <v>248.82981285927124</v>
      </c>
      <c r="G23" s="171">
        <f t="shared" si="1"/>
        <v>22.417749497655727</v>
      </c>
      <c r="I23" s="131"/>
      <c r="J23" s="131"/>
      <c r="K23" s="131"/>
      <c r="L23" s="131"/>
    </row>
    <row r="24" spans="1:12">
      <c r="A24" s="177" t="s">
        <v>9</v>
      </c>
      <c r="B24" s="178">
        <f>B18-B21</f>
        <v>-148145.60000000021</v>
      </c>
      <c r="C24" s="179">
        <f>C18-C21</f>
        <v>-170000</v>
      </c>
      <c r="D24" s="179"/>
      <c r="E24" s="180">
        <f>E18-E21</f>
        <v>-10725.719999999972</v>
      </c>
      <c r="F24" s="170">
        <f t="shared" si="0"/>
        <v>7.239985527751049</v>
      </c>
      <c r="G24" s="171">
        <f t="shared" si="1"/>
        <v>6.3092470588235123</v>
      </c>
      <c r="I24" s="131"/>
      <c r="J24" s="131"/>
      <c r="K24" s="131"/>
      <c r="L24" s="131"/>
    </row>
    <row r="25" spans="1:12">
      <c r="A25" s="181"/>
      <c r="B25" s="182"/>
      <c r="C25" s="183"/>
      <c r="D25" s="183"/>
      <c r="E25" s="182"/>
      <c r="F25" s="184"/>
      <c r="G25" s="184"/>
    </row>
    <row r="26" spans="1:12">
      <c r="A26" s="181" t="s">
        <v>211</v>
      </c>
      <c r="B26" s="182"/>
      <c r="C26" s="183"/>
      <c r="D26" s="183"/>
      <c r="E26" s="182"/>
      <c r="F26" s="184"/>
      <c r="G26" s="184"/>
    </row>
    <row r="27" spans="1:12">
      <c r="A27" s="290" t="s">
        <v>247</v>
      </c>
      <c r="B27" s="156" t="s">
        <v>271</v>
      </c>
      <c r="C27" s="157" t="s">
        <v>272</v>
      </c>
      <c r="D27" s="185" t="s">
        <v>208</v>
      </c>
      <c r="E27" s="156" t="s">
        <v>271</v>
      </c>
      <c r="F27" s="186" t="s">
        <v>22</v>
      </c>
      <c r="G27" s="186" t="s">
        <v>22</v>
      </c>
    </row>
    <row r="28" spans="1:12">
      <c r="A28" s="291"/>
      <c r="B28" s="159" t="str">
        <f>B16</f>
        <v>2025.</v>
      </c>
      <c r="C28" s="160" t="str">
        <f>C16</f>
        <v>2026.</v>
      </c>
      <c r="D28" s="161" t="str">
        <f>D16</f>
        <v>2026.</v>
      </c>
      <c r="E28" s="162" t="str">
        <f>E16</f>
        <v>2026.</v>
      </c>
      <c r="F28" s="164"/>
      <c r="G28" s="164"/>
    </row>
    <row r="29" spans="1:12">
      <c r="A29" s="165">
        <v>1</v>
      </c>
      <c r="B29" s="160">
        <v>2</v>
      </c>
      <c r="C29" s="160">
        <v>3</v>
      </c>
      <c r="D29" s="161">
        <v>4</v>
      </c>
      <c r="E29" s="187">
        <v>5</v>
      </c>
      <c r="F29" s="166" t="s">
        <v>209</v>
      </c>
      <c r="G29" s="166" t="s">
        <v>210</v>
      </c>
    </row>
    <row r="30" spans="1:12">
      <c r="A30" s="188" t="s">
        <v>6</v>
      </c>
      <c r="B30" s="173"/>
      <c r="C30" s="174"/>
      <c r="D30" s="176"/>
      <c r="E30" s="175"/>
      <c r="F30" s="189"/>
      <c r="G30" s="189"/>
    </row>
    <row r="31" spans="1:12">
      <c r="A31" s="188" t="s">
        <v>7</v>
      </c>
      <c r="B31" s="173"/>
      <c r="C31" s="174"/>
      <c r="D31" s="174"/>
      <c r="E31" s="175"/>
      <c r="F31" s="189"/>
      <c r="G31" s="189"/>
    </row>
    <row r="32" spans="1:12">
      <c r="A32" s="177" t="s">
        <v>212</v>
      </c>
      <c r="B32" s="178">
        <f>B30-B31</f>
        <v>0</v>
      </c>
      <c r="C32" s="179">
        <f>C30-C31</f>
        <v>0</v>
      </c>
      <c r="D32" s="179"/>
      <c r="E32" s="180">
        <v>0</v>
      </c>
      <c r="F32" s="170"/>
      <c r="G32" s="171"/>
    </row>
    <row r="33" spans="1:7">
      <c r="A33" s="177" t="s">
        <v>213</v>
      </c>
      <c r="B33" s="178">
        <v>188249.32</v>
      </c>
      <c r="C33" s="190">
        <v>170000</v>
      </c>
      <c r="D33" s="177"/>
      <c r="E33" s="190">
        <v>-17967.37</v>
      </c>
      <c r="F33" s="170">
        <f t="shared" ref="F33:F34" si="2">E33/B33*100</f>
        <v>-9.5444541313615368</v>
      </c>
      <c r="G33" s="171">
        <f t="shared" ref="G33:G34" si="3">E33/C33*100</f>
        <v>-10.569041176470588</v>
      </c>
    </row>
    <row r="34" spans="1:7">
      <c r="A34" s="177" t="s">
        <v>214</v>
      </c>
      <c r="B34" s="178">
        <f>B33+B24</f>
        <v>40103.719999999797</v>
      </c>
      <c r="C34" s="190">
        <v>0</v>
      </c>
      <c r="D34" s="177"/>
      <c r="E34" s="190">
        <f>E33+E24</f>
        <v>-28693.089999999971</v>
      </c>
      <c r="F34" s="170">
        <f t="shared" si="2"/>
        <v>-71.54720310235588</v>
      </c>
      <c r="G34" s="171" t="e">
        <f t="shared" si="3"/>
        <v>#DIV/0!</v>
      </c>
    </row>
    <row r="36" spans="1:7">
      <c r="E36" s="289" t="s">
        <v>298</v>
      </c>
      <c r="F36" s="289"/>
      <c r="G36" s="289"/>
    </row>
    <row r="37" spans="1:7">
      <c r="F37" s="289" t="s">
        <v>299</v>
      </c>
      <c r="G37" s="289"/>
    </row>
  </sheetData>
  <mergeCells count="8">
    <mergeCell ref="A9:G9"/>
    <mergeCell ref="A8:G8"/>
    <mergeCell ref="A12:G12"/>
    <mergeCell ref="E36:G36"/>
    <mergeCell ref="F37:G37"/>
    <mergeCell ref="A27:A28"/>
    <mergeCell ref="A15:A16"/>
    <mergeCell ref="A11:G11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C19:D19">
      <formula1>99999999</formula1>
    </dataValidation>
  </dataValidations>
  <printOptions horizontalCentered="1"/>
  <pageMargins left="0.25" right="0.25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2"/>
  <sheetViews>
    <sheetView workbookViewId="0">
      <selection activeCell="I7" sqref="I7"/>
    </sheetView>
  </sheetViews>
  <sheetFormatPr defaultRowHeight="15"/>
  <cols>
    <col min="1" max="1" width="3.140625" customWidth="1"/>
    <col min="2" max="4" width="5.5703125" customWidth="1"/>
    <col min="5" max="5" width="20.85546875" customWidth="1"/>
    <col min="6" max="6" width="20.28515625" customWidth="1"/>
    <col min="7" max="7" width="15.5703125" customWidth="1"/>
    <col min="8" max="8" width="13.28515625" customWidth="1"/>
    <col min="9" max="9" width="21.28515625" customWidth="1"/>
  </cols>
  <sheetData>
    <row r="4" spans="1:11" ht="15.75" customHeight="1">
      <c r="A4" s="292" t="s">
        <v>245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1" ht="15.75" customHeight="1">
      <c r="A5" s="292" t="s">
        <v>246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ht="18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</row>
    <row r="7" spans="1:11" ht="30" customHeight="1">
      <c r="A7" s="293" t="s">
        <v>247</v>
      </c>
      <c r="B7" s="294"/>
      <c r="C7" s="294"/>
      <c r="D7" s="294"/>
      <c r="E7" s="295"/>
      <c r="F7" s="278" t="s">
        <v>296</v>
      </c>
      <c r="G7" s="144" t="s">
        <v>307</v>
      </c>
      <c r="H7" s="143" t="s">
        <v>308</v>
      </c>
      <c r="I7" s="143" t="s">
        <v>309</v>
      </c>
      <c r="J7" s="143" t="s">
        <v>248</v>
      </c>
      <c r="K7" s="143" t="s">
        <v>249</v>
      </c>
    </row>
    <row r="8" spans="1:11" ht="15" customHeight="1">
      <c r="A8" s="293">
        <v>1</v>
      </c>
      <c r="B8" s="294"/>
      <c r="C8" s="294"/>
      <c r="D8" s="294"/>
      <c r="E8" s="295"/>
      <c r="F8" s="143">
        <v>2</v>
      </c>
      <c r="G8" s="143">
        <v>3</v>
      </c>
      <c r="H8" s="143">
        <v>4</v>
      </c>
      <c r="I8" s="143">
        <v>5</v>
      </c>
      <c r="J8" s="143" t="s">
        <v>209</v>
      </c>
      <c r="K8" s="143" t="s">
        <v>250</v>
      </c>
    </row>
    <row r="9" spans="1:11" ht="32.25" customHeight="1">
      <c r="A9" s="145">
        <v>8</v>
      </c>
      <c r="B9" s="145"/>
      <c r="C9" s="145"/>
      <c r="D9" s="145"/>
      <c r="E9" s="145" t="s">
        <v>251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6">
        <v>0</v>
      </c>
    </row>
    <row r="10" spans="1:11" ht="21" customHeight="1">
      <c r="A10" s="145"/>
      <c r="B10" s="147">
        <v>84</v>
      </c>
      <c r="C10" s="147"/>
      <c r="D10" s="147"/>
      <c r="E10" s="147" t="s">
        <v>252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</row>
    <row r="11" spans="1:11" ht="51" customHeight="1">
      <c r="A11" s="148"/>
      <c r="B11" s="148"/>
      <c r="C11" s="148">
        <v>841</v>
      </c>
      <c r="D11" s="148"/>
      <c r="E11" s="149" t="s">
        <v>253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6">
        <v>0</v>
      </c>
    </row>
    <row r="12" spans="1:11" ht="22.5">
      <c r="A12" s="148"/>
      <c r="B12" s="148"/>
      <c r="C12" s="148"/>
      <c r="D12" s="148">
        <v>8413</v>
      </c>
      <c r="E12" s="149" t="s">
        <v>254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</row>
    <row r="13" spans="1:11">
      <c r="A13" s="148"/>
      <c r="B13" s="148"/>
      <c r="C13" s="148"/>
      <c r="D13" s="150" t="s">
        <v>255</v>
      </c>
      <c r="E13" s="151"/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</row>
    <row r="14" spans="1:11" ht="33.75">
      <c r="A14" s="152">
        <v>5</v>
      </c>
      <c r="B14" s="152"/>
      <c r="C14" s="152"/>
      <c r="D14" s="152"/>
      <c r="E14" s="145" t="s">
        <v>256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</row>
    <row r="15" spans="1:11" ht="22.5">
      <c r="A15" s="147"/>
      <c r="B15" s="147">
        <v>54</v>
      </c>
      <c r="C15" s="147"/>
      <c r="D15" s="147"/>
      <c r="E15" s="147" t="s">
        <v>257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</row>
    <row r="16" spans="1:11" ht="56.25">
      <c r="A16" s="147"/>
      <c r="B16" s="147"/>
      <c r="C16" s="147">
        <v>541</v>
      </c>
      <c r="D16" s="149"/>
      <c r="E16" s="149" t="s">
        <v>258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</row>
    <row r="17" spans="1:11" ht="33.75">
      <c r="A17" s="147"/>
      <c r="B17" s="147"/>
      <c r="C17" s="147"/>
      <c r="D17" s="149">
        <v>5413</v>
      </c>
      <c r="E17" s="149" t="s">
        <v>259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</row>
    <row r="18" spans="1:11">
      <c r="A18" s="153" t="s">
        <v>260</v>
      </c>
      <c r="B18" s="152"/>
      <c r="C18" s="152"/>
      <c r="D18" s="152"/>
      <c r="E18" s="154" t="s">
        <v>255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0</v>
      </c>
    </row>
    <row r="20" spans="1:11">
      <c r="I20" s="289" t="s">
        <v>298</v>
      </c>
      <c r="J20" s="289"/>
      <c r="K20" s="289"/>
    </row>
    <row r="21" spans="1:11">
      <c r="J21" s="289" t="s">
        <v>299</v>
      </c>
      <c r="K21" s="289"/>
    </row>
    <row r="22" spans="1:11">
      <c r="F22" s="138"/>
    </row>
  </sheetData>
  <mergeCells count="6">
    <mergeCell ref="J21:K21"/>
    <mergeCell ref="A4:K4"/>
    <mergeCell ref="A5:K5"/>
    <mergeCell ref="A7:E7"/>
    <mergeCell ref="A8:E8"/>
    <mergeCell ref="I20:K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5"/>
  <sheetViews>
    <sheetView zoomScaleNormal="100" workbookViewId="0">
      <selection activeCell="E8" sqref="E8"/>
    </sheetView>
  </sheetViews>
  <sheetFormatPr defaultRowHeight="15"/>
  <cols>
    <col min="1" max="1" width="36.42578125" customWidth="1"/>
    <col min="2" max="2" width="24.85546875" customWidth="1"/>
    <col min="3" max="3" width="18.85546875" customWidth="1"/>
    <col min="4" max="4" width="19.140625" customWidth="1"/>
    <col min="5" max="5" width="16.28515625" customWidth="1"/>
    <col min="6" max="6" width="13.28515625" customWidth="1"/>
    <col min="7" max="7" width="14.7109375" customWidth="1"/>
  </cols>
  <sheetData>
    <row r="5" spans="1:7" ht="15.75">
      <c r="A5" s="297"/>
      <c r="B5" s="297"/>
      <c r="C5" s="297"/>
      <c r="D5" s="297"/>
      <c r="E5" s="297"/>
      <c r="F5" s="297"/>
      <c r="G5" s="297"/>
    </row>
    <row r="6" spans="1:7" ht="21" customHeight="1">
      <c r="A6" s="292" t="s">
        <v>261</v>
      </c>
      <c r="B6" s="296"/>
      <c r="C6" s="296"/>
      <c r="D6" s="296"/>
      <c r="E6" s="296"/>
      <c r="F6" s="296"/>
      <c r="G6" s="296"/>
    </row>
    <row r="7" spans="1:7" ht="16.5" customHeight="1">
      <c r="A7" s="132"/>
      <c r="B7" s="132"/>
      <c r="C7" s="132"/>
      <c r="D7" s="132"/>
      <c r="E7" s="133"/>
      <c r="F7" s="133"/>
      <c r="G7" s="133"/>
    </row>
    <row r="8" spans="1:7" ht="40.5" customHeight="1">
      <c r="A8" s="134" t="s">
        <v>247</v>
      </c>
      <c r="B8" s="134" t="s">
        <v>296</v>
      </c>
      <c r="C8" s="134" t="s">
        <v>307</v>
      </c>
      <c r="D8" s="134" t="s">
        <v>308</v>
      </c>
      <c r="E8" s="134" t="s">
        <v>309</v>
      </c>
      <c r="F8" s="134" t="s">
        <v>248</v>
      </c>
      <c r="G8" s="134" t="s">
        <v>249</v>
      </c>
    </row>
    <row r="9" spans="1:7" ht="15.75" customHeight="1">
      <c r="A9" s="134">
        <v>1</v>
      </c>
      <c r="B9" s="134">
        <v>2</v>
      </c>
      <c r="C9" s="134">
        <v>3</v>
      </c>
      <c r="D9" s="134">
        <v>4</v>
      </c>
      <c r="E9" s="134">
        <v>5</v>
      </c>
      <c r="F9" s="134" t="s">
        <v>209</v>
      </c>
      <c r="G9" s="134" t="s">
        <v>250</v>
      </c>
    </row>
    <row r="10" spans="1:7" ht="21" customHeight="1">
      <c r="A10" s="135" t="s">
        <v>262</v>
      </c>
      <c r="B10" s="136">
        <v>0</v>
      </c>
      <c r="C10" s="136">
        <v>0</v>
      </c>
      <c r="D10" s="136">
        <v>0</v>
      </c>
      <c r="E10" s="136">
        <v>0</v>
      </c>
      <c r="F10" s="136">
        <v>0</v>
      </c>
      <c r="G10" s="136">
        <v>0</v>
      </c>
    </row>
    <row r="11" spans="1:7" ht="21" customHeight="1">
      <c r="A11" s="135" t="s">
        <v>263</v>
      </c>
      <c r="B11" s="136">
        <v>0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</row>
    <row r="12" spans="1:7" ht="21" customHeight="1">
      <c r="A12" s="139" t="s">
        <v>264</v>
      </c>
      <c r="B12" s="136">
        <v>0</v>
      </c>
      <c r="C12" s="136">
        <v>0</v>
      </c>
      <c r="D12" s="136">
        <v>0</v>
      </c>
      <c r="E12" s="136">
        <v>0</v>
      </c>
      <c r="F12" s="136">
        <v>0</v>
      </c>
      <c r="G12" s="136">
        <v>0</v>
      </c>
    </row>
    <row r="13" spans="1:7" ht="21" customHeight="1">
      <c r="A13" s="140" t="s">
        <v>265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</row>
    <row r="14" spans="1:7">
      <c r="A14" s="140" t="s">
        <v>255</v>
      </c>
      <c r="B14" s="136">
        <v>0</v>
      </c>
      <c r="C14" s="136">
        <v>0</v>
      </c>
      <c r="D14" s="136">
        <v>0</v>
      </c>
      <c r="E14" s="136">
        <v>0</v>
      </c>
      <c r="F14" s="136">
        <v>0</v>
      </c>
      <c r="G14" s="136">
        <v>0</v>
      </c>
    </row>
    <row r="15" spans="1:7">
      <c r="A15" s="135" t="s">
        <v>266</v>
      </c>
      <c r="B15" s="136">
        <v>0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</row>
    <row r="16" spans="1:7">
      <c r="A16" s="140" t="s">
        <v>267</v>
      </c>
      <c r="B16" s="136">
        <v>0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</row>
    <row r="17" spans="1:8">
      <c r="A17" s="135" t="s">
        <v>268</v>
      </c>
      <c r="B17" s="136">
        <v>0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</row>
    <row r="18" spans="1:8">
      <c r="A18" s="140" t="s">
        <v>269</v>
      </c>
      <c r="B18" s="136">
        <v>0</v>
      </c>
      <c r="C18" s="136">
        <v>0</v>
      </c>
      <c r="D18" s="136">
        <v>0</v>
      </c>
      <c r="E18" s="136">
        <v>0</v>
      </c>
      <c r="F18" s="136">
        <v>0</v>
      </c>
      <c r="G18" s="136">
        <v>0</v>
      </c>
    </row>
    <row r="19" spans="1:8">
      <c r="A19" s="137" t="s">
        <v>260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</row>
    <row r="20" spans="1:8">
      <c r="A20" s="141"/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</row>
    <row r="21" spans="1:8">
      <c r="A21" s="135" t="s">
        <v>270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</row>
    <row r="22" spans="1:8">
      <c r="A22" s="135" t="s">
        <v>263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8">
      <c r="A23" s="140" t="s">
        <v>264</v>
      </c>
      <c r="B23" s="136">
        <v>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</row>
    <row r="24" spans="1:8">
      <c r="A24" s="140" t="s">
        <v>265</v>
      </c>
      <c r="B24" s="136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</row>
    <row r="25" spans="1:8">
      <c r="A25" s="140" t="s">
        <v>255</v>
      </c>
      <c r="B25" s="136">
        <v>0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</row>
    <row r="26" spans="1:8">
      <c r="A26" s="135" t="s">
        <v>266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</row>
    <row r="27" spans="1:8">
      <c r="A27" s="140" t="s">
        <v>267</v>
      </c>
      <c r="B27" s="136">
        <v>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</row>
    <row r="28" spans="1:8">
      <c r="A28" s="135" t="s">
        <v>268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</row>
    <row r="29" spans="1:8">
      <c r="A29" s="140" t="s">
        <v>269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</row>
    <row r="30" spans="1:8">
      <c r="A30" s="137" t="s">
        <v>260</v>
      </c>
      <c r="B30" s="136">
        <v>0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</row>
    <row r="32" spans="1:8">
      <c r="F32" s="289" t="s">
        <v>298</v>
      </c>
      <c r="G32" s="289"/>
      <c r="H32" s="289"/>
    </row>
    <row r="33" spans="2:8">
      <c r="B33" s="138"/>
      <c r="F33" s="5"/>
      <c r="G33" s="289" t="s">
        <v>299</v>
      </c>
      <c r="H33" s="289"/>
    </row>
    <row r="35" spans="2:8">
      <c r="F35" s="142"/>
    </row>
  </sheetData>
  <mergeCells count="4">
    <mergeCell ref="A6:G6"/>
    <mergeCell ref="A5:G5"/>
    <mergeCell ref="F32:H32"/>
    <mergeCell ref="G33:H33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opLeftCell="A29" zoomScaleNormal="100" workbookViewId="0">
      <selection activeCell="K40" sqref="K40"/>
    </sheetView>
  </sheetViews>
  <sheetFormatPr defaultColWidth="9.140625" defaultRowHeight="15"/>
  <cols>
    <col min="1" max="1" width="8.140625" style="6" customWidth="1"/>
    <col min="2" max="2" width="46.42578125" style="28" customWidth="1"/>
    <col min="3" max="3" width="16.5703125" style="115" customWidth="1"/>
    <col min="4" max="4" width="12.28515625" style="7" customWidth="1"/>
    <col min="5" max="5" width="9.85546875" style="7" customWidth="1"/>
    <col min="6" max="6" width="17.42578125" style="7" customWidth="1"/>
    <col min="7" max="8" width="10" style="34" customWidth="1"/>
    <col min="9" max="9" width="9.140625" style="6"/>
    <col min="10" max="12" width="11.7109375" style="6" bestFit="1" customWidth="1"/>
    <col min="13" max="16384" width="9.140625" style="6"/>
  </cols>
  <sheetData>
    <row r="1" spans="1:8" ht="23.25" customHeight="1">
      <c r="A1" s="292" t="s">
        <v>223</v>
      </c>
      <c r="B1" s="292"/>
      <c r="C1" s="292"/>
      <c r="D1" s="292"/>
      <c r="E1" s="292"/>
      <c r="F1" s="292"/>
      <c r="G1" s="292"/>
      <c r="H1" s="292"/>
    </row>
    <row r="2" spans="1:8" ht="23.25" customHeight="1">
      <c r="A2" s="292" t="s">
        <v>224</v>
      </c>
      <c r="B2" s="292"/>
      <c r="C2" s="292"/>
      <c r="D2" s="292"/>
      <c r="E2" s="292"/>
      <c r="F2" s="292"/>
      <c r="G2" s="292"/>
      <c r="H2" s="292"/>
    </row>
    <row r="3" spans="1:8" ht="21.75" customHeight="1">
      <c r="A3" s="303" t="s">
        <v>225</v>
      </c>
      <c r="B3" s="303"/>
      <c r="C3" s="303"/>
      <c r="D3" s="303"/>
      <c r="E3" s="303"/>
      <c r="F3" s="303"/>
      <c r="G3" s="303"/>
      <c r="H3" s="303"/>
    </row>
    <row r="4" spans="1:8" ht="21.75" customHeight="1">
      <c r="A4" s="83"/>
      <c r="B4" s="83"/>
      <c r="C4" s="113"/>
      <c r="D4" s="83"/>
      <c r="E4" s="83"/>
      <c r="F4" s="83"/>
      <c r="G4" s="83"/>
      <c r="H4" s="83"/>
    </row>
    <row r="5" spans="1:8">
      <c r="A5" s="266" t="s">
        <v>24</v>
      </c>
      <c r="B5" s="301" t="s">
        <v>13</v>
      </c>
      <c r="C5" s="267" t="s">
        <v>271</v>
      </c>
      <c r="D5" s="268" t="s">
        <v>23</v>
      </c>
      <c r="E5" s="268" t="s">
        <v>215</v>
      </c>
      <c r="F5" s="267" t="s">
        <v>271</v>
      </c>
      <c r="G5" s="269" t="s">
        <v>22</v>
      </c>
      <c r="H5" s="269" t="s">
        <v>22</v>
      </c>
    </row>
    <row r="6" spans="1:8">
      <c r="A6" s="266" t="s">
        <v>21</v>
      </c>
      <c r="B6" s="302"/>
      <c r="C6" s="270" t="s">
        <v>243</v>
      </c>
      <c r="D6" s="271" t="s">
        <v>304</v>
      </c>
      <c r="E6" s="271" t="s">
        <v>304</v>
      </c>
      <c r="F6" s="271" t="s">
        <v>305</v>
      </c>
      <c r="G6" s="272"/>
      <c r="H6" s="273"/>
    </row>
    <row r="7" spans="1:8">
      <c r="A7" s="35"/>
      <c r="B7" s="36" t="s">
        <v>53</v>
      </c>
      <c r="C7" s="114" t="s">
        <v>216</v>
      </c>
      <c r="D7" s="24">
        <v>3</v>
      </c>
      <c r="E7" s="24">
        <v>4</v>
      </c>
      <c r="F7" s="24">
        <v>5</v>
      </c>
      <c r="G7" s="35" t="s">
        <v>209</v>
      </c>
      <c r="H7" s="35" t="s">
        <v>210</v>
      </c>
    </row>
    <row r="8" spans="1:8">
      <c r="A8" s="16">
        <v>6</v>
      </c>
      <c r="B8" s="25" t="s">
        <v>1</v>
      </c>
      <c r="C8" s="104">
        <f>C9+C14+C17+C20</f>
        <v>949346.82</v>
      </c>
      <c r="D8" s="17">
        <f>D9+D14+D17+D20</f>
        <v>2244490</v>
      </c>
      <c r="E8" s="17"/>
      <c r="F8" s="17">
        <f>F9+F14+F17+F20</f>
        <v>964024.91</v>
      </c>
      <c r="G8" s="85">
        <f t="shared" ref="G8:G18" si="0">(F8/C8)*100</f>
        <v>101.54612515582031</v>
      </c>
      <c r="H8" s="85">
        <f>(F8/D8)*100</f>
        <v>42.950733128684021</v>
      </c>
    </row>
    <row r="9" spans="1:8" ht="30">
      <c r="A9" s="18" t="s">
        <v>15</v>
      </c>
      <c r="B9" s="26" t="s">
        <v>10</v>
      </c>
      <c r="C9" s="104">
        <f>C10+C12</f>
        <v>784143.04</v>
      </c>
      <c r="D9" s="104">
        <f t="shared" ref="D9:F9" si="1">D10+D12</f>
        <v>1995200</v>
      </c>
      <c r="E9" s="104">
        <f t="shared" si="1"/>
        <v>0</v>
      </c>
      <c r="F9" s="104">
        <f t="shared" si="1"/>
        <v>837789.67</v>
      </c>
      <c r="G9" s="85">
        <f t="shared" si="0"/>
        <v>106.84143418527314</v>
      </c>
      <c r="H9" s="85">
        <f>(F9/D9)*100</f>
        <v>41.990260124298317</v>
      </c>
    </row>
    <row r="10" spans="1:8" ht="30">
      <c r="A10" s="18" t="s">
        <v>16</v>
      </c>
      <c r="B10" s="26" t="s">
        <v>25</v>
      </c>
      <c r="C10" s="104">
        <f t="shared" ref="C10:F10" si="2">C11</f>
        <v>784143.04</v>
      </c>
      <c r="D10" s="17">
        <f t="shared" si="2"/>
        <v>1985200</v>
      </c>
      <c r="E10" s="17"/>
      <c r="F10" s="17">
        <f t="shared" si="2"/>
        <v>837789.67</v>
      </c>
      <c r="G10" s="85">
        <f t="shared" si="0"/>
        <v>106.84143418527314</v>
      </c>
      <c r="H10" s="85">
        <f>(F10/D10)*100</f>
        <v>42.201776647189206</v>
      </c>
    </row>
    <row r="11" spans="1:8" ht="30">
      <c r="A11" s="21" t="s">
        <v>17</v>
      </c>
      <c r="B11" s="27" t="s">
        <v>26</v>
      </c>
      <c r="C11" s="73">
        <v>784143.04</v>
      </c>
      <c r="D11" s="22">
        <v>1985200</v>
      </c>
      <c r="E11" s="22"/>
      <c r="F11" s="22">
        <v>837789.67</v>
      </c>
      <c r="G11" s="86">
        <f t="shared" si="0"/>
        <v>106.84143418527314</v>
      </c>
      <c r="H11" s="85">
        <f t="shared" ref="H11:H89" si="3">(F11/D11)*100</f>
        <v>42.201776647189206</v>
      </c>
    </row>
    <row r="12" spans="1:8">
      <c r="A12" s="125" t="s">
        <v>237</v>
      </c>
      <c r="B12" s="126" t="s">
        <v>239</v>
      </c>
      <c r="C12" s="109">
        <f>C13</f>
        <v>0</v>
      </c>
      <c r="D12" s="55">
        <f>D13</f>
        <v>10000</v>
      </c>
      <c r="E12" s="55">
        <f t="shared" ref="E12:F12" si="4">E13</f>
        <v>0</v>
      </c>
      <c r="F12" s="55">
        <f t="shared" si="4"/>
        <v>0</v>
      </c>
      <c r="G12" s="127" t="e">
        <f t="shared" si="0"/>
        <v>#DIV/0!</v>
      </c>
      <c r="H12" s="128">
        <f t="shared" si="3"/>
        <v>0</v>
      </c>
    </row>
    <row r="13" spans="1:8">
      <c r="A13" s="21" t="s">
        <v>238</v>
      </c>
      <c r="B13" s="27" t="s">
        <v>240</v>
      </c>
      <c r="C13" s="73"/>
      <c r="D13" s="22">
        <v>10000</v>
      </c>
      <c r="E13" s="22"/>
      <c r="F13" s="22">
        <v>0</v>
      </c>
      <c r="G13" s="86"/>
      <c r="H13" s="85">
        <f t="shared" si="3"/>
        <v>0</v>
      </c>
    </row>
    <row r="14" spans="1:8">
      <c r="A14" s="18" t="s">
        <v>32</v>
      </c>
      <c r="B14" s="26" t="s">
        <v>35</v>
      </c>
      <c r="C14" s="104">
        <f t="shared" ref="C14:F15" si="5">C15</f>
        <v>0</v>
      </c>
      <c r="D14" s="17">
        <f t="shared" si="5"/>
        <v>100</v>
      </c>
      <c r="E14" s="17"/>
      <c r="F14" s="17">
        <f t="shared" si="5"/>
        <v>0</v>
      </c>
      <c r="G14" s="85" t="e">
        <f t="shared" si="0"/>
        <v>#DIV/0!</v>
      </c>
      <c r="H14" s="85">
        <f t="shared" si="3"/>
        <v>0</v>
      </c>
    </row>
    <row r="15" spans="1:8">
      <c r="A15" s="18" t="s">
        <v>33</v>
      </c>
      <c r="B15" s="26" t="s">
        <v>36</v>
      </c>
      <c r="C15" s="104">
        <f t="shared" si="5"/>
        <v>0</v>
      </c>
      <c r="D15" s="17">
        <f t="shared" si="5"/>
        <v>100</v>
      </c>
      <c r="E15" s="17"/>
      <c r="F15" s="17">
        <f t="shared" si="5"/>
        <v>0</v>
      </c>
      <c r="G15" s="85" t="e">
        <f t="shared" si="0"/>
        <v>#DIV/0!</v>
      </c>
      <c r="H15" s="85">
        <f t="shared" si="3"/>
        <v>0</v>
      </c>
    </row>
    <row r="16" spans="1:8">
      <c r="A16" s="21" t="s">
        <v>34</v>
      </c>
      <c r="B16" s="27" t="s">
        <v>37</v>
      </c>
      <c r="C16" s="73"/>
      <c r="D16" s="22">
        <v>100</v>
      </c>
      <c r="E16" s="22"/>
      <c r="F16" s="22">
        <v>0</v>
      </c>
      <c r="G16" s="86" t="e">
        <f t="shared" si="0"/>
        <v>#DIV/0!</v>
      </c>
      <c r="H16" s="85">
        <f t="shared" si="3"/>
        <v>0</v>
      </c>
    </row>
    <row r="17" spans="1:12" ht="30">
      <c r="A17" s="18" t="s">
        <v>18</v>
      </c>
      <c r="B17" s="26" t="s">
        <v>27</v>
      </c>
      <c r="C17" s="104">
        <f t="shared" ref="C17:F18" si="6">C18</f>
        <v>77609.19</v>
      </c>
      <c r="D17" s="17">
        <f t="shared" si="6"/>
        <v>114000</v>
      </c>
      <c r="E17" s="17"/>
      <c r="F17" s="17">
        <f t="shared" si="6"/>
        <v>82062.899999999994</v>
      </c>
      <c r="G17" s="85">
        <f t="shared" si="0"/>
        <v>105.73863739590632</v>
      </c>
      <c r="H17" s="85">
        <f t="shared" si="3"/>
        <v>71.984999999999999</v>
      </c>
    </row>
    <row r="18" spans="1:12">
      <c r="A18" s="18" t="s">
        <v>19</v>
      </c>
      <c r="B18" s="26" t="s">
        <v>11</v>
      </c>
      <c r="C18" s="104">
        <f t="shared" si="6"/>
        <v>77609.19</v>
      </c>
      <c r="D18" s="17">
        <f t="shared" si="6"/>
        <v>114000</v>
      </c>
      <c r="E18" s="17"/>
      <c r="F18" s="17">
        <f t="shared" si="6"/>
        <v>82062.899999999994</v>
      </c>
      <c r="G18" s="85">
        <f t="shared" si="0"/>
        <v>105.73863739590632</v>
      </c>
      <c r="H18" s="85">
        <f t="shared" si="3"/>
        <v>71.984999999999999</v>
      </c>
    </row>
    <row r="19" spans="1:12">
      <c r="A19" s="21" t="s">
        <v>20</v>
      </c>
      <c r="B19" s="27" t="s">
        <v>12</v>
      </c>
      <c r="C19" s="73">
        <v>77609.19</v>
      </c>
      <c r="D19" s="62">
        <v>114000</v>
      </c>
      <c r="E19" s="62"/>
      <c r="F19" s="22">
        <v>82062.899999999994</v>
      </c>
      <c r="G19" s="86"/>
      <c r="H19" s="85">
        <f t="shared" si="3"/>
        <v>71.984999999999999</v>
      </c>
    </row>
    <row r="20" spans="1:12" ht="30">
      <c r="A20" s="18" t="s">
        <v>28</v>
      </c>
      <c r="B20" s="26" t="s">
        <v>38</v>
      </c>
      <c r="C20" s="104">
        <f>C21</f>
        <v>87594.59</v>
      </c>
      <c r="D20" s="17">
        <f>D21</f>
        <v>135190</v>
      </c>
      <c r="E20" s="17"/>
      <c r="F20" s="17">
        <f>F21</f>
        <v>44172.34</v>
      </c>
      <c r="G20" s="85">
        <f>(F20/C20)*100</f>
        <v>50.428160003945443</v>
      </c>
      <c r="H20" s="85">
        <f t="shared" si="3"/>
        <v>32.67426584806568</v>
      </c>
    </row>
    <row r="21" spans="1:12" ht="30">
      <c r="A21" s="18" t="s">
        <v>29</v>
      </c>
      <c r="B21" s="26" t="s">
        <v>39</v>
      </c>
      <c r="C21" s="104">
        <f>C22+C23</f>
        <v>87594.59</v>
      </c>
      <c r="D21" s="17">
        <f>D22+D23</f>
        <v>135190</v>
      </c>
      <c r="E21" s="17"/>
      <c r="F21" s="17">
        <f>F22+F23</f>
        <v>44172.34</v>
      </c>
      <c r="G21" s="85">
        <f>(F21/C21)*100</f>
        <v>50.428160003945443</v>
      </c>
      <c r="H21" s="85">
        <f t="shared" si="3"/>
        <v>32.67426584806568</v>
      </c>
    </row>
    <row r="22" spans="1:12" ht="30">
      <c r="A22" s="21" t="s">
        <v>30</v>
      </c>
      <c r="B22" s="27" t="s">
        <v>40</v>
      </c>
      <c r="C22" s="73">
        <v>87594.59</v>
      </c>
      <c r="D22" s="62">
        <v>123890</v>
      </c>
      <c r="E22" s="62"/>
      <c r="F22" s="22">
        <v>44172.34</v>
      </c>
      <c r="G22" s="85">
        <f t="shared" ref="G22:G28" si="7">(F22/C22)*100</f>
        <v>50.428160003945443</v>
      </c>
      <c r="H22" s="85">
        <f t="shared" si="3"/>
        <v>35.654483816288639</v>
      </c>
      <c r="L22" s="7"/>
    </row>
    <row r="23" spans="1:12" ht="30">
      <c r="A23" s="21" t="s">
        <v>31</v>
      </c>
      <c r="B23" s="27" t="s">
        <v>41</v>
      </c>
      <c r="C23" s="73">
        <v>0</v>
      </c>
      <c r="D23" s="62">
        <v>11300</v>
      </c>
      <c r="E23" s="62"/>
      <c r="F23" s="22"/>
      <c r="G23" s="85" t="e">
        <f t="shared" si="7"/>
        <v>#DIV/0!</v>
      </c>
      <c r="H23" s="85">
        <f t="shared" si="3"/>
        <v>0</v>
      </c>
      <c r="K23" s="7"/>
    </row>
    <row r="24" spans="1:12">
      <c r="A24" s="125" t="s">
        <v>274</v>
      </c>
      <c r="B24" s="126" t="s">
        <v>278</v>
      </c>
      <c r="C24" s="279">
        <f>C27</f>
        <v>40103.72</v>
      </c>
      <c r="D24" s="279">
        <f>D27</f>
        <v>170000</v>
      </c>
      <c r="E24" s="279"/>
      <c r="F24" s="279">
        <f t="shared" ref="F24" si="8">F27</f>
        <v>0</v>
      </c>
      <c r="G24" s="280">
        <f t="shared" si="7"/>
        <v>0</v>
      </c>
      <c r="H24" s="280">
        <f t="shared" si="3"/>
        <v>0</v>
      </c>
    </row>
    <row r="25" spans="1:12">
      <c r="A25" s="125" t="s">
        <v>275</v>
      </c>
      <c r="B25" s="126" t="s">
        <v>279</v>
      </c>
      <c r="C25" s="279">
        <f>C26</f>
        <v>40103.72</v>
      </c>
      <c r="D25" s="279">
        <f>D26</f>
        <v>170000</v>
      </c>
      <c r="E25" s="279"/>
      <c r="F25" s="279">
        <f t="shared" ref="F25" si="9">F26</f>
        <v>0</v>
      </c>
      <c r="G25" s="280">
        <f t="shared" si="7"/>
        <v>0</v>
      </c>
      <c r="H25" s="280">
        <f t="shared" si="3"/>
        <v>0</v>
      </c>
    </row>
    <row r="26" spans="1:12">
      <c r="A26" s="125" t="s">
        <v>276</v>
      </c>
      <c r="B26" s="126" t="s">
        <v>280</v>
      </c>
      <c r="C26" s="279">
        <f>C27</f>
        <v>40103.72</v>
      </c>
      <c r="D26" s="279">
        <f>D27</f>
        <v>170000</v>
      </c>
      <c r="E26" s="279"/>
      <c r="F26" s="279">
        <f t="shared" ref="F26" si="10">F27</f>
        <v>0</v>
      </c>
      <c r="G26" s="280">
        <f t="shared" si="7"/>
        <v>0</v>
      </c>
      <c r="H26" s="280">
        <f t="shared" si="3"/>
        <v>0</v>
      </c>
    </row>
    <row r="27" spans="1:12">
      <c r="A27" s="195" t="s">
        <v>277</v>
      </c>
      <c r="B27" s="196" t="s">
        <v>281</v>
      </c>
      <c r="C27" s="281">
        <v>40103.72</v>
      </c>
      <c r="D27" s="282">
        <v>170000</v>
      </c>
      <c r="E27" s="282"/>
      <c r="F27" s="282"/>
      <c r="G27" s="283">
        <f t="shared" si="7"/>
        <v>0</v>
      </c>
      <c r="H27" s="283">
        <f t="shared" si="3"/>
        <v>0</v>
      </c>
    </row>
    <row r="28" spans="1:12">
      <c r="A28" s="21" t="s">
        <v>302</v>
      </c>
      <c r="B28" s="27" t="s">
        <v>301</v>
      </c>
      <c r="C28" s="73"/>
      <c r="D28" s="284"/>
      <c r="E28" s="284"/>
      <c r="F28" s="284">
        <v>28693.09</v>
      </c>
      <c r="G28" s="280" t="e">
        <f t="shared" si="7"/>
        <v>#DIV/0!</v>
      </c>
      <c r="H28" s="280" t="e">
        <f t="shared" si="3"/>
        <v>#DIV/0!</v>
      </c>
    </row>
    <row r="29" spans="1:12">
      <c r="A29" s="198"/>
      <c r="B29" s="199"/>
      <c r="C29" s="119"/>
      <c r="D29" s="200"/>
      <c r="E29" s="200"/>
      <c r="F29" s="200"/>
      <c r="G29" s="203"/>
      <c r="H29" s="203"/>
    </row>
    <row r="30" spans="1:12" ht="15" customHeight="1">
      <c r="A30" s="9" t="s">
        <v>282</v>
      </c>
      <c r="B30" s="299" t="s">
        <v>283</v>
      </c>
      <c r="C30" s="129" t="s">
        <v>271</v>
      </c>
      <c r="D30" s="201" t="s">
        <v>23</v>
      </c>
      <c r="E30" s="10" t="s">
        <v>284</v>
      </c>
      <c r="F30" s="202" t="s">
        <v>271</v>
      </c>
      <c r="G30" s="193" t="s">
        <v>22</v>
      </c>
      <c r="H30" s="31" t="s">
        <v>22</v>
      </c>
    </row>
    <row r="31" spans="1:12" ht="15" customHeight="1">
      <c r="A31" s="12" t="s">
        <v>21</v>
      </c>
      <c r="B31" s="300"/>
      <c r="C31" s="130" t="s">
        <v>243</v>
      </c>
      <c r="D31" s="192" t="s">
        <v>304</v>
      </c>
      <c r="E31" s="13" t="s">
        <v>304</v>
      </c>
      <c r="F31" s="192" t="s">
        <v>305</v>
      </c>
      <c r="G31" s="194"/>
      <c r="H31" s="130"/>
    </row>
    <row r="32" spans="1:12" ht="15" customHeight="1">
      <c r="A32" s="191"/>
      <c r="B32" s="36" t="s">
        <v>53</v>
      </c>
      <c r="C32" s="114" t="s">
        <v>216</v>
      </c>
      <c r="D32" s="24">
        <v>3</v>
      </c>
      <c r="E32" s="24">
        <v>4</v>
      </c>
      <c r="F32" s="24">
        <v>5</v>
      </c>
      <c r="G32" s="35" t="s">
        <v>209</v>
      </c>
      <c r="H32" s="77" t="s">
        <v>210</v>
      </c>
    </row>
    <row r="33" spans="1:12">
      <c r="A33" s="18">
        <v>3</v>
      </c>
      <c r="B33" s="26" t="s">
        <v>60</v>
      </c>
      <c r="C33" s="104">
        <f>C34+C42+C75+C80+C83</f>
        <v>1084041.58</v>
      </c>
      <c r="D33" s="17">
        <f>D34+D42+D75+D80+D83</f>
        <v>2265190</v>
      </c>
      <c r="E33" s="17"/>
      <c r="F33" s="17">
        <f>F34+F42+F75+F80+F83</f>
        <v>941280.93</v>
      </c>
      <c r="G33" s="85">
        <f>(F33/C33)*100</f>
        <v>86.830703486484353</v>
      </c>
      <c r="H33" s="85">
        <f t="shared" si="3"/>
        <v>41.554171173279066</v>
      </c>
      <c r="J33" s="7"/>
    </row>
    <row r="34" spans="1:12">
      <c r="A34" s="18" t="s">
        <v>43</v>
      </c>
      <c r="B34" s="26" t="s">
        <v>82</v>
      </c>
      <c r="C34" s="104">
        <f>C35+C37+C39</f>
        <v>884319.16</v>
      </c>
      <c r="D34" s="17">
        <f>D35+D37+D39</f>
        <v>1935200</v>
      </c>
      <c r="E34" s="17"/>
      <c r="F34" s="17">
        <f>F35+F37+F39</f>
        <v>826186.10000000009</v>
      </c>
      <c r="G34" s="85">
        <f t="shared" ref="G34:G65" si="11">(F34/C34)*100</f>
        <v>93.426235387685153</v>
      </c>
      <c r="H34" s="85">
        <f t="shared" si="3"/>
        <v>42.692543406366276</v>
      </c>
    </row>
    <row r="35" spans="1:12">
      <c r="A35" s="18" t="s">
        <v>42</v>
      </c>
      <c r="B35" s="26" t="s">
        <v>83</v>
      </c>
      <c r="C35" s="104">
        <f>C36</f>
        <v>745541.43</v>
      </c>
      <c r="D35" s="17">
        <f>D36</f>
        <v>1607000</v>
      </c>
      <c r="E35" s="17"/>
      <c r="F35" s="17">
        <f>F36</f>
        <v>695022.91</v>
      </c>
      <c r="G35" s="85">
        <f t="shared" si="11"/>
        <v>93.223915135071707</v>
      </c>
      <c r="H35" s="85">
        <f t="shared" si="3"/>
        <v>43.249714374611081</v>
      </c>
      <c r="K35" s="7"/>
    </row>
    <row r="36" spans="1:12">
      <c r="A36" s="37" t="s">
        <v>63</v>
      </c>
      <c r="B36" s="39" t="s">
        <v>84</v>
      </c>
      <c r="C36" s="73">
        <v>745541.43</v>
      </c>
      <c r="D36" s="22">
        <v>1607000</v>
      </c>
      <c r="E36" s="22"/>
      <c r="F36" s="22">
        <v>695022.91</v>
      </c>
      <c r="G36" s="86">
        <f t="shared" si="11"/>
        <v>93.223915135071707</v>
      </c>
      <c r="H36" s="85">
        <f t="shared" si="3"/>
        <v>43.249714374611081</v>
      </c>
    </row>
    <row r="37" spans="1:12">
      <c r="A37" s="18" t="s">
        <v>44</v>
      </c>
      <c r="B37" s="26" t="s">
        <v>85</v>
      </c>
      <c r="C37" s="104">
        <f>C38</f>
        <v>23879.61</v>
      </c>
      <c r="D37" s="17">
        <f>D38</f>
        <v>63000</v>
      </c>
      <c r="E37" s="17"/>
      <c r="F37" s="17">
        <f>F38</f>
        <v>24620.04</v>
      </c>
      <c r="G37" s="85">
        <f t="shared" si="11"/>
        <v>103.10067877992984</v>
      </c>
      <c r="H37" s="85">
        <f t="shared" si="3"/>
        <v>39.079428571428572</v>
      </c>
      <c r="J37" s="7"/>
      <c r="L37" s="7"/>
    </row>
    <row r="38" spans="1:12">
      <c r="A38" s="37" t="s">
        <v>64</v>
      </c>
      <c r="B38" s="39" t="s">
        <v>85</v>
      </c>
      <c r="C38" s="73">
        <v>23879.61</v>
      </c>
      <c r="D38" s="22">
        <v>63000</v>
      </c>
      <c r="E38" s="22"/>
      <c r="F38" s="22">
        <v>24620.04</v>
      </c>
      <c r="G38" s="86">
        <f t="shared" si="11"/>
        <v>103.10067877992984</v>
      </c>
      <c r="H38" s="85">
        <f t="shared" si="3"/>
        <v>39.079428571428572</v>
      </c>
      <c r="J38" s="7"/>
      <c r="K38" s="7"/>
    </row>
    <row r="39" spans="1:12">
      <c r="A39" s="18" t="s">
        <v>45</v>
      </c>
      <c r="B39" s="26" t="s">
        <v>86</v>
      </c>
      <c r="C39" s="104">
        <f>SUM(C40:C41)</f>
        <v>114898.12</v>
      </c>
      <c r="D39" s="17">
        <f>SUM(D40:D41)</f>
        <v>265200</v>
      </c>
      <c r="E39" s="17"/>
      <c r="F39" s="17">
        <f>F40+F41</f>
        <v>106543.15</v>
      </c>
      <c r="G39" s="85">
        <f t="shared" si="11"/>
        <v>92.728366660829607</v>
      </c>
      <c r="H39" s="85">
        <f t="shared" si="3"/>
        <v>40.174641779788836</v>
      </c>
    </row>
    <row r="40" spans="1:12">
      <c r="A40" s="52" t="s">
        <v>65</v>
      </c>
      <c r="B40" s="61" t="s">
        <v>87</v>
      </c>
      <c r="C40" s="93">
        <v>114898.12</v>
      </c>
      <c r="D40" s="93">
        <v>265200</v>
      </c>
      <c r="E40" s="93"/>
      <c r="F40" s="93">
        <v>106543.15</v>
      </c>
      <c r="G40" s="85">
        <f t="shared" si="11"/>
        <v>92.728366660829607</v>
      </c>
      <c r="H40" s="85">
        <f t="shared" si="3"/>
        <v>40.174641779788836</v>
      </c>
      <c r="K40" s="7"/>
    </row>
    <row r="41" spans="1:12" ht="30">
      <c r="A41" s="37" t="s">
        <v>175</v>
      </c>
      <c r="B41" s="39" t="s">
        <v>197</v>
      </c>
      <c r="C41" s="73"/>
      <c r="D41" s="22"/>
      <c r="E41" s="22"/>
      <c r="F41" s="22"/>
      <c r="G41" s="88" t="e">
        <f t="shared" si="11"/>
        <v>#DIV/0!</v>
      </c>
      <c r="H41" s="85" t="e">
        <f t="shared" si="3"/>
        <v>#DIV/0!</v>
      </c>
      <c r="K41" s="7"/>
    </row>
    <row r="42" spans="1:12">
      <c r="A42" s="18" t="s">
        <v>46</v>
      </c>
      <c r="B42" s="26" t="s">
        <v>88</v>
      </c>
      <c r="C42" s="104">
        <f>C43+C48+C55+C65+C67</f>
        <v>198059.15</v>
      </c>
      <c r="D42" s="17">
        <f>D43+D48+D55+D65+D67</f>
        <v>324490</v>
      </c>
      <c r="E42" s="17"/>
      <c r="F42" s="17">
        <f>F43+F48+F55+F65+F67</f>
        <v>113630.26000000001</v>
      </c>
      <c r="G42" s="85">
        <f t="shared" si="11"/>
        <v>57.371881076940909</v>
      </c>
      <c r="H42" s="85">
        <f t="shared" si="3"/>
        <v>35.018108416284015</v>
      </c>
    </row>
    <row r="43" spans="1:12">
      <c r="A43" s="18" t="s">
        <v>47</v>
      </c>
      <c r="B43" s="26" t="s">
        <v>89</v>
      </c>
      <c r="C43" s="104">
        <f>C44+C45+C46+C47</f>
        <v>45143.48</v>
      </c>
      <c r="D43" s="17">
        <f>SUM(D44:D47)</f>
        <v>73800</v>
      </c>
      <c r="E43" s="17"/>
      <c r="F43" s="17">
        <f>F44+F45+F46+F47</f>
        <v>21724.25</v>
      </c>
      <c r="G43" s="85">
        <f t="shared" si="11"/>
        <v>48.122674636514503</v>
      </c>
      <c r="H43" s="85">
        <f t="shared" si="3"/>
        <v>29.436653116531165</v>
      </c>
    </row>
    <row r="44" spans="1:12">
      <c r="A44" s="37" t="s">
        <v>66</v>
      </c>
      <c r="B44" s="39" t="s">
        <v>90</v>
      </c>
      <c r="C44" s="73">
        <v>27200.080000000002</v>
      </c>
      <c r="D44" s="22">
        <v>33100</v>
      </c>
      <c r="E44" s="22"/>
      <c r="F44" s="22">
        <v>5867.78</v>
      </c>
      <c r="G44" s="88">
        <f t="shared" si="11"/>
        <v>21.572657139243706</v>
      </c>
      <c r="H44" s="85">
        <f t="shared" si="3"/>
        <v>17.727432024169186</v>
      </c>
      <c r="J44" s="7"/>
    </row>
    <row r="45" spans="1:12" ht="30">
      <c r="A45" s="37" t="s">
        <v>67</v>
      </c>
      <c r="B45" s="39" t="s">
        <v>91</v>
      </c>
      <c r="C45" s="73">
        <v>11992.6</v>
      </c>
      <c r="D45" s="22">
        <v>35000</v>
      </c>
      <c r="E45" s="22"/>
      <c r="F45" s="22">
        <v>10033.469999999999</v>
      </c>
      <c r="G45" s="88">
        <f t="shared" si="11"/>
        <v>83.663842703000185</v>
      </c>
      <c r="H45" s="85">
        <f t="shared" si="3"/>
        <v>28.667057142857139</v>
      </c>
      <c r="J45" s="7"/>
    </row>
    <row r="46" spans="1:12">
      <c r="A46" s="37" t="s">
        <v>68</v>
      </c>
      <c r="B46" s="39" t="s">
        <v>92</v>
      </c>
      <c r="C46" s="73">
        <v>5950.8</v>
      </c>
      <c r="D46" s="22">
        <v>5700</v>
      </c>
      <c r="E46" s="22"/>
      <c r="F46" s="22">
        <v>5823</v>
      </c>
      <c r="G46" s="88">
        <f t="shared" si="11"/>
        <v>97.852389594676353</v>
      </c>
      <c r="H46" s="85">
        <f t="shared" si="3"/>
        <v>102.15789473684211</v>
      </c>
    </row>
    <row r="47" spans="1:12">
      <c r="A47" s="37" t="s">
        <v>134</v>
      </c>
      <c r="B47" s="39" t="s">
        <v>198</v>
      </c>
      <c r="C47" s="73"/>
      <c r="D47" s="22"/>
      <c r="E47" s="22"/>
      <c r="F47" s="22"/>
      <c r="G47" s="88" t="e">
        <f t="shared" si="11"/>
        <v>#DIV/0!</v>
      </c>
      <c r="H47" s="85" t="e">
        <f t="shared" si="3"/>
        <v>#DIV/0!</v>
      </c>
    </row>
    <row r="48" spans="1:12">
      <c r="A48" s="18" t="s">
        <v>48</v>
      </c>
      <c r="B48" s="26" t="s">
        <v>93</v>
      </c>
      <c r="C48" s="104">
        <f>C49+C51+C52+C53+C54+C50</f>
        <v>11988.76</v>
      </c>
      <c r="D48" s="17">
        <f>D49+D51+D52+D53+D54+D50</f>
        <v>39990</v>
      </c>
      <c r="E48" s="17"/>
      <c r="F48" s="17">
        <f>F49+F51+F52+F53+F54+F50</f>
        <v>10897.750000000002</v>
      </c>
      <c r="G48" s="85">
        <f t="shared" si="11"/>
        <v>90.899726076758583</v>
      </c>
      <c r="H48" s="85">
        <f t="shared" si="3"/>
        <v>27.251187796949246</v>
      </c>
    </row>
    <row r="49" spans="1:11">
      <c r="A49" s="37" t="s">
        <v>69</v>
      </c>
      <c r="B49" s="39" t="s">
        <v>94</v>
      </c>
      <c r="C49" s="73">
        <v>3479.66</v>
      </c>
      <c r="D49" s="22">
        <v>12900</v>
      </c>
      <c r="E49" s="22"/>
      <c r="F49" s="22">
        <v>2978.22</v>
      </c>
      <c r="G49" s="88">
        <f t="shared" si="11"/>
        <v>85.589396665191416</v>
      </c>
      <c r="H49" s="85">
        <f t="shared" si="3"/>
        <v>23.086976744186043</v>
      </c>
    </row>
    <row r="50" spans="1:11">
      <c r="A50" s="37" t="s">
        <v>229</v>
      </c>
      <c r="B50" s="39" t="s">
        <v>230</v>
      </c>
      <c r="C50" s="73">
        <v>2240.9299999999998</v>
      </c>
      <c r="D50" s="22">
        <v>5000</v>
      </c>
      <c r="E50" s="22"/>
      <c r="F50" s="22"/>
      <c r="G50" s="88">
        <f t="shared" si="11"/>
        <v>0</v>
      </c>
      <c r="H50" s="85">
        <f t="shared" si="3"/>
        <v>0</v>
      </c>
    </row>
    <row r="51" spans="1:11">
      <c r="A51" s="37" t="s">
        <v>70</v>
      </c>
      <c r="B51" s="39" t="s">
        <v>95</v>
      </c>
      <c r="C51" s="73">
        <v>6049.3</v>
      </c>
      <c r="D51" s="22">
        <v>11000</v>
      </c>
      <c r="E51" s="22"/>
      <c r="F51" s="22">
        <v>5655.47</v>
      </c>
      <c r="G51" s="88">
        <f t="shared" si="11"/>
        <v>93.489659960656596</v>
      </c>
      <c r="H51" s="85">
        <f t="shared" si="3"/>
        <v>51.413363636363641</v>
      </c>
    </row>
    <row r="52" spans="1:11" ht="30">
      <c r="A52" s="37" t="s">
        <v>71</v>
      </c>
      <c r="B52" s="39" t="s">
        <v>96</v>
      </c>
      <c r="C52" s="73">
        <v>128.87</v>
      </c>
      <c r="D52" s="22">
        <v>4800</v>
      </c>
      <c r="E52" s="22"/>
      <c r="F52" s="22">
        <v>1170.01</v>
      </c>
      <c r="G52" s="88">
        <f t="shared" si="11"/>
        <v>907.89943353767364</v>
      </c>
      <c r="H52" s="85">
        <f t="shared" si="3"/>
        <v>24.375208333333333</v>
      </c>
      <c r="K52" s="7"/>
    </row>
    <row r="53" spans="1:11">
      <c r="A53" s="37" t="s">
        <v>72</v>
      </c>
      <c r="B53" s="39" t="s">
        <v>97</v>
      </c>
      <c r="C53" s="73"/>
      <c r="D53" s="22">
        <v>5790</v>
      </c>
      <c r="E53" s="22"/>
      <c r="F53" s="22">
        <v>1049.0999999999999</v>
      </c>
      <c r="G53" s="88" t="e">
        <f t="shared" si="11"/>
        <v>#DIV/0!</v>
      </c>
      <c r="H53" s="85">
        <f t="shared" si="3"/>
        <v>18.119170984455955</v>
      </c>
    </row>
    <row r="54" spans="1:11">
      <c r="A54" s="37" t="s">
        <v>173</v>
      </c>
      <c r="B54" s="39" t="s">
        <v>190</v>
      </c>
      <c r="C54" s="73">
        <v>90</v>
      </c>
      <c r="D54" s="22">
        <v>500</v>
      </c>
      <c r="E54" s="22"/>
      <c r="F54" s="22">
        <v>44.95</v>
      </c>
      <c r="G54" s="88">
        <f t="shared" si="11"/>
        <v>49.94444444444445</v>
      </c>
      <c r="H54" s="85">
        <f t="shared" si="3"/>
        <v>8.99</v>
      </c>
    </row>
    <row r="55" spans="1:11">
      <c r="A55" s="18" t="s">
        <v>49</v>
      </c>
      <c r="B55" s="26" t="s">
        <v>98</v>
      </c>
      <c r="C55" s="104">
        <f>C56+C57+C58+C59+C60+C61+C62+C63+C64</f>
        <v>127832.07</v>
      </c>
      <c r="D55" s="17">
        <f>D56+D57+D58+D59+D60+D61+D62+D63+D64</f>
        <v>168800</v>
      </c>
      <c r="E55" s="17"/>
      <c r="F55" s="17">
        <f t="shared" ref="F55" si="12">F56+F57+F58+F59+F60+F61+F62+F63+F64</f>
        <v>61286.07</v>
      </c>
      <c r="G55" s="85">
        <f t="shared" si="11"/>
        <v>47.942640684767127</v>
      </c>
      <c r="H55" s="85">
        <f t="shared" si="3"/>
        <v>36.306913507109009</v>
      </c>
    </row>
    <row r="56" spans="1:11">
      <c r="A56" s="37" t="s">
        <v>73</v>
      </c>
      <c r="B56" s="39" t="s">
        <v>99</v>
      </c>
      <c r="C56" s="73">
        <v>5086.99</v>
      </c>
      <c r="D56" s="22">
        <v>9500</v>
      </c>
      <c r="E56" s="22"/>
      <c r="F56" s="22">
        <v>5416.19</v>
      </c>
      <c r="G56" s="88">
        <f t="shared" si="11"/>
        <v>106.47141040182898</v>
      </c>
      <c r="H56" s="85">
        <f t="shared" si="3"/>
        <v>57.012526315789472</v>
      </c>
    </row>
    <row r="57" spans="1:11">
      <c r="A57" s="37" t="s">
        <v>74</v>
      </c>
      <c r="B57" s="39" t="s">
        <v>100</v>
      </c>
      <c r="C57" s="73">
        <v>25315.29</v>
      </c>
      <c r="D57" s="22">
        <v>36300</v>
      </c>
      <c r="E57" s="22"/>
      <c r="F57" s="22">
        <v>10479.48</v>
      </c>
      <c r="G57" s="88">
        <f t="shared" si="11"/>
        <v>41.395852072008651</v>
      </c>
      <c r="H57" s="85">
        <f t="shared" si="3"/>
        <v>28.869090909090904</v>
      </c>
    </row>
    <row r="58" spans="1:11">
      <c r="A58" s="37" t="s">
        <v>75</v>
      </c>
      <c r="B58" s="39" t="s">
        <v>101</v>
      </c>
      <c r="C58" s="73">
        <v>239.72</v>
      </c>
      <c r="D58" s="22">
        <v>9300</v>
      </c>
      <c r="E58" s="22"/>
      <c r="F58" s="22">
        <v>1340.72</v>
      </c>
      <c r="G58" s="88">
        <f t="shared" si="11"/>
        <v>559.28583347238452</v>
      </c>
      <c r="H58" s="85">
        <f t="shared" si="3"/>
        <v>14.416344086021507</v>
      </c>
    </row>
    <row r="59" spans="1:11">
      <c r="A59" s="37" t="s">
        <v>76</v>
      </c>
      <c r="B59" s="39" t="s">
        <v>102</v>
      </c>
      <c r="C59" s="73">
        <v>3872.92</v>
      </c>
      <c r="D59" s="22">
        <v>19600</v>
      </c>
      <c r="E59" s="22"/>
      <c r="F59" s="22">
        <v>3340.64</v>
      </c>
      <c r="G59" s="88">
        <f t="shared" si="11"/>
        <v>86.256364706732896</v>
      </c>
      <c r="H59" s="85">
        <f t="shared" si="3"/>
        <v>17.044081632653061</v>
      </c>
    </row>
    <row r="60" spans="1:11">
      <c r="A60" s="37" t="s">
        <v>77</v>
      </c>
      <c r="B60" s="39" t="s">
        <v>103</v>
      </c>
      <c r="C60" s="73">
        <v>5670.75</v>
      </c>
      <c r="D60" s="22">
        <v>16200</v>
      </c>
      <c r="E60" s="22"/>
      <c r="F60" s="22">
        <v>8871.02</v>
      </c>
      <c r="G60" s="88">
        <f t="shared" si="11"/>
        <v>156.43468676982764</v>
      </c>
      <c r="H60" s="85">
        <f t="shared" si="3"/>
        <v>54.759382716049387</v>
      </c>
    </row>
    <row r="61" spans="1:11">
      <c r="A61" s="37" t="s">
        <v>137</v>
      </c>
      <c r="B61" s="39" t="s">
        <v>141</v>
      </c>
      <c r="C61" s="73"/>
      <c r="D61" s="22">
        <v>17800</v>
      </c>
      <c r="E61" s="22"/>
      <c r="F61" s="22">
        <v>0</v>
      </c>
      <c r="G61" s="88" t="e">
        <f t="shared" si="11"/>
        <v>#DIV/0!</v>
      </c>
      <c r="H61" s="85">
        <f t="shared" si="3"/>
        <v>0</v>
      </c>
    </row>
    <row r="62" spans="1:11">
      <c r="A62" s="37" t="s">
        <v>78</v>
      </c>
      <c r="B62" s="39" t="s">
        <v>104</v>
      </c>
      <c r="C62" s="73">
        <v>28055.24</v>
      </c>
      <c r="D62" s="22">
        <v>44100</v>
      </c>
      <c r="E62" s="22"/>
      <c r="F62" s="22">
        <v>19872.669999999998</v>
      </c>
      <c r="G62" s="88">
        <f t="shared" si="11"/>
        <v>70.834075915942961</v>
      </c>
      <c r="H62" s="85">
        <f t="shared" si="3"/>
        <v>45.062743764172332</v>
      </c>
    </row>
    <row r="63" spans="1:11">
      <c r="A63" s="37" t="s">
        <v>79</v>
      </c>
      <c r="B63" s="39" t="s">
        <v>105</v>
      </c>
      <c r="C63" s="73">
        <v>438</v>
      </c>
      <c r="D63" s="22">
        <v>4300</v>
      </c>
      <c r="E63" s="22"/>
      <c r="F63" s="22">
        <v>788</v>
      </c>
      <c r="G63" s="88">
        <f t="shared" si="11"/>
        <v>179.90867579908675</v>
      </c>
      <c r="H63" s="85">
        <f t="shared" si="3"/>
        <v>18.325581395348838</v>
      </c>
    </row>
    <row r="64" spans="1:11">
      <c r="A64" s="37" t="s">
        <v>80</v>
      </c>
      <c r="B64" s="39" t="s">
        <v>106</v>
      </c>
      <c r="C64" s="73">
        <v>59153.16</v>
      </c>
      <c r="D64" s="22">
        <v>11700</v>
      </c>
      <c r="E64" s="22"/>
      <c r="F64" s="22">
        <v>11177.35</v>
      </c>
      <c r="G64" s="88">
        <f t="shared" si="11"/>
        <v>18.895609296274284</v>
      </c>
      <c r="H64" s="85">
        <f t="shared" si="3"/>
        <v>95.532905982905987</v>
      </c>
    </row>
    <row r="65" spans="1:8">
      <c r="A65" s="18" t="s">
        <v>50</v>
      </c>
      <c r="B65" s="26" t="s">
        <v>107</v>
      </c>
      <c r="C65" s="104">
        <f>C66</f>
        <v>6446.35</v>
      </c>
      <c r="D65" s="17">
        <f>D66</f>
        <v>12000</v>
      </c>
      <c r="E65" s="17"/>
      <c r="F65" s="17">
        <f>F66</f>
        <v>6799.82</v>
      </c>
      <c r="G65" s="85">
        <f t="shared" si="11"/>
        <v>105.48325796768714</v>
      </c>
      <c r="H65" s="85">
        <f t="shared" si="3"/>
        <v>56.665166666666664</v>
      </c>
    </row>
    <row r="66" spans="1:8">
      <c r="A66" s="37" t="s">
        <v>81</v>
      </c>
      <c r="B66" s="39" t="s">
        <v>107</v>
      </c>
      <c r="C66" s="73">
        <v>6446.35</v>
      </c>
      <c r="D66" s="22">
        <v>12000</v>
      </c>
      <c r="E66" s="22"/>
      <c r="F66" s="22">
        <v>6799.82</v>
      </c>
      <c r="G66" s="88">
        <f t="shared" ref="G66:G100" si="13">(F66/C66)*100</f>
        <v>105.48325796768714</v>
      </c>
      <c r="H66" s="85">
        <f t="shared" si="3"/>
        <v>56.665166666666664</v>
      </c>
    </row>
    <row r="67" spans="1:8">
      <c r="A67" s="18" t="s">
        <v>51</v>
      </c>
      <c r="B67" s="26" t="s">
        <v>117</v>
      </c>
      <c r="C67" s="104">
        <f>C68+C70+C71+C72+C74+C73</f>
        <v>6648.49</v>
      </c>
      <c r="D67" s="17">
        <f>SUM(D68:D74)</f>
        <v>29900</v>
      </c>
      <c r="E67" s="17"/>
      <c r="F67" s="17">
        <f>F68+F70+F71+F72+F74+F73+F69</f>
        <v>12922.37</v>
      </c>
      <c r="G67" s="85">
        <f t="shared" si="13"/>
        <v>194.36548750167333</v>
      </c>
      <c r="H67" s="85">
        <f t="shared" si="3"/>
        <v>43.218628762541812</v>
      </c>
    </row>
    <row r="68" spans="1:8">
      <c r="A68" s="37" t="s">
        <v>108</v>
      </c>
      <c r="B68" s="38" t="s">
        <v>200</v>
      </c>
      <c r="C68" s="73">
        <v>1029.3499999999999</v>
      </c>
      <c r="D68" s="22">
        <v>9400</v>
      </c>
      <c r="E68" s="22"/>
      <c r="F68" s="22">
        <v>1954.54</v>
      </c>
      <c r="G68" s="85">
        <f t="shared" si="13"/>
        <v>189.88099285957159</v>
      </c>
      <c r="H68" s="85">
        <f t="shared" si="3"/>
        <v>20.792978723404254</v>
      </c>
    </row>
    <row r="69" spans="1:8">
      <c r="A69" s="37" t="s">
        <v>138</v>
      </c>
      <c r="B69" s="38" t="s">
        <v>158</v>
      </c>
      <c r="C69" s="73"/>
      <c r="D69" s="22">
        <v>3700</v>
      </c>
      <c r="E69" s="22"/>
      <c r="F69" s="22">
        <v>2733.86</v>
      </c>
      <c r="G69" s="85" t="e">
        <f t="shared" si="13"/>
        <v>#DIV/0!</v>
      </c>
      <c r="H69" s="85">
        <f t="shared" si="3"/>
        <v>73.888108108108113</v>
      </c>
    </row>
    <row r="70" spans="1:8">
      <c r="A70" s="37" t="s">
        <v>109</v>
      </c>
      <c r="B70" s="39" t="s">
        <v>119</v>
      </c>
      <c r="C70" s="73">
        <v>1898.09</v>
      </c>
      <c r="D70" s="22">
        <v>5300</v>
      </c>
      <c r="E70" s="22"/>
      <c r="F70" s="22">
        <v>4598.28</v>
      </c>
      <c r="G70" s="85">
        <f t="shared" si="13"/>
        <v>242.25827015578818</v>
      </c>
      <c r="H70" s="85">
        <f t="shared" si="3"/>
        <v>86.759999999999991</v>
      </c>
    </row>
    <row r="71" spans="1:8">
      <c r="A71" s="37" t="s">
        <v>110</v>
      </c>
      <c r="B71" s="39" t="s">
        <v>120</v>
      </c>
      <c r="C71" s="73">
        <v>920</v>
      </c>
      <c r="D71" s="22">
        <v>2300</v>
      </c>
      <c r="E71" s="22"/>
      <c r="F71" s="22">
        <v>935</v>
      </c>
      <c r="G71" s="85">
        <f t="shared" si="13"/>
        <v>101.63043478260869</v>
      </c>
      <c r="H71" s="85">
        <f t="shared" si="3"/>
        <v>40.652173913043477</v>
      </c>
    </row>
    <row r="72" spans="1:8">
      <c r="A72" s="37" t="s">
        <v>139</v>
      </c>
      <c r="B72" s="39" t="s">
        <v>142</v>
      </c>
      <c r="C72" s="73"/>
      <c r="D72" s="22"/>
      <c r="E72" s="22"/>
      <c r="F72" s="22">
        <v>33.18</v>
      </c>
      <c r="G72" s="85" t="e">
        <f t="shared" si="13"/>
        <v>#DIV/0!</v>
      </c>
      <c r="H72" s="85" t="e">
        <f t="shared" si="3"/>
        <v>#DIV/0!</v>
      </c>
    </row>
    <row r="73" spans="1:8">
      <c r="A73" s="37" t="s">
        <v>133</v>
      </c>
      <c r="B73" s="39" t="s">
        <v>161</v>
      </c>
      <c r="C73" s="73"/>
      <c r="D73" s="22"/>
      <c r="E73" s="22"/>
      <c r="F73" s="22"/>
      <c r="G73" s="85" t="e">
        <f t="shared" si="13"/>
        <v>#DIV/0!</v>
      </c>
      <c r="H73" s="85" t="e">
        <f t="shared" si="3"/>
        <v>#DIV/0!</v>
      </c>
    </row>
    <row r="74" spans="1:8">
      <c r="A74" s="37" t="s">
        <v>111</v>
      </c>
      <c r="B74" s="39" t="s">
        <v>117</v>
      </c>
      <c r="C74" s="73">
        <v>2801.05</v>
      </c>
      <c r="D74" s="22">
        <v>9200</v>
      </c>
      <c r="E74" s="22"/>
      <c r="F74" s="22">
        <v>2667.51</v>
      </c>
      <c r="G74" s="85">
        <f t="shared" si="13"/>
        <v>95.232502097427755</v>
      </c>
      <c r="H74" s="85">
        <f t="shared" si="3"/>
        <v>28.994673913043478</v>
      </c>
    </row>
    <row r="75" spans="1:8">
      <c r="A75" s="18" t="s">
        <v>52</v>
      </c>
      <c r="B75" s="26" t="s">
        <v>121</v>
      </c>
      <c r="C75" s="104">
        <f>C76+C78</f>
        <v>753.27</v>
      </c>
      <c r="D75" s="17">
        <f>D76</f>
        <v>2500</v>
      </c>
      <c r="E75" s="17"/>
      <c r="F75" s="17">
        <f>F76</f>
        <v>764.57</v>
      </c>
      <c r="G75" s="85">
        <f t="shared" si="13"/>
        <v>101.50012611679745</v>
      </c>
      <c r="H75" s="85">
        <f t="shared" si="3"/>
        <v>30.582800000000006</v>
      </c>
    </row>
    <row r="76" spans="1:8">
      <c r="A76" s="18" t="s">
        <v>54</v>
      </c>
      <c r="B76" s="26" t="s">
        <v>122</v>
      </c>
      <c r="C76" s="104">
        <f>C77+C79</f>
        <v>753.27</v>
      </c>
      <c r="D76" s="17">
        <f>SUM(D77:D79)</f>
        <v>2500</v>
      </c>
      <c r="E76" s="17"/>
      <c r="F76" s="17">
        <f>SUM(F77:F79)</f>
        <v>764.57</v>
      </c>
      <c r="G76" s="85">
        <f t="shared" si="13"/>
        <v>101.50012611679745</v>
      </c>
      <c r="H76" s="85">
        <f t="shared" si="3"/>
        <v>30.582800000000006</v>
      </c>
    </row>
    <row r="77" spans="1:8">
      <c r="A77" s="37" t="s">
        <v>112</v>
      </c>
      <c r="B77" s="39" t="s">
        <v>123</v>
      </c>
      <c r="C77" s="73">
        <v>753.27</v>
      </c>
      <c r="D77" s="22">
        <v>2000</v>
      </c>
      <c r="E77" s="22"/>
      <c r="F77" s="22">
        <v>764.57</v>
      </c>
      <c r="G77" s="85">
        <f t="shared" si="13"/>
        <v>101.50012611679745</v>
      </c>
      <c r="H77" s="85">
        <f t="shared" si="3"/>
        <v>38.228500000000004</v>
      </c>
    </row>
    <row r="78" spans="1:8">
      <c r="A78" s="37" t="s">
        <v>113</v>
      </c>
      <c r="B78" s="39" t="s">
        <v>124</v>
      </c>
      <c r="C78" s="73"/>
      <c r="D78" s="22">
        <v>500</v>
      </c>
      <c r="E78" s="22"/>
      <c r="F78" s="22"/>
      <c r="G78" s="85" t="e">
        <f t="shared" si="13"/>
        <v>#DIV/0!</v>
      </c>
      <c r="H78" s="85">
        <f t="shared" si="3"/>
        <v>0</v>
      </c>
    </row>
    <row r="79" spans="1:8">
      <c r="A79" s="37" t="s">
        <v>140</v>
      </c>
      <c r="B79" s="39" t="s">
        <v>199</v>
      </c>
      <c r="C79" s="73"/>
      <c r="D79" s="22"/>
      <c r="E79" s="22"/>
      <c r="F79" s="22"/>
      <c r="G79" s="85" t="e">
        <f t="shared" si="13"/>
        <v>#DIV/0!</v>
      </c>
      <c r="H79" s="85" t="e">
        <f t="shared" si="3"/>
        <v>#DIV/0!</v>
      </c>
    </row>
    <row r="80" spans="1:8" ht="30">
      <c r="A80" s="18" t="s">
        <v>55</v>
      </c>
      <c r="B80" s="26" t="s">
        <v>125</v>
      </c>
      <c r="C80" s="104">
        <f t="shared" ref="C80:F81" si="14">C81</f>
        <v>910</v>
      </c>
      <c r="D80" s="17">
        <f t="shared" si="14"/>
        <v>600</v>
      </c>
      <c r="E80" s="17"/>
      <c r="F80" s="17">
        <f t="shared" si="14"/>
        <v>700</v>
      </c>
      <c r="G80" s="85">
        <f t="shared" si="13"/>
        <v>76.923076923076934</v>
      </c>
      <c r="H80" s="85">
        <f t="shared" si="3"/>
        <v>116.66666666666667</v>
      </c>
    </row>
    <row r="81" spans="1:11" ht="30">
      <c r="A81" s="18" t="s">
        <v>56</v>
      </c>
      <c r="B81" s="26" t="s">
        <v>126</v>
      </c>
      <c r="C81" s="104">
        <f t="shared" si="14"/>
        <v>910</v>
      </c>
      <c r="D81" s="17">
        <f t="shared" si="14"/>
        <v>600</v>
      </c>
      <c r="E81" s="17"/>
      <c r="F81" s="17">
        <f t="shared" si="14"/>
        <v>700</v>
      </c>
      <c r="G81" s="85">
        <f t="shared" si="13"/>
        <v>76.923076923076934</v>
      </c>
      <c r="H81" s="85">
        <f t="shared" si="3"/>
        <v>116.66666666666667</v>
      </c>
      <c r="J81" s="7"/>
    </row>
    <row r="82" spans="1:11">
      <c r="A82" s="37" t="s">
        <v>114</v>
      </c>
      <c r="B82" s="39" t="s">
        <v>127</v>
      </c>
      <c r="C82" s="73">
        <v>910</v>
      </c>
      <c r="D82" s="22">
        <v>600</v>
      </c>
      <c r="E82" s="22"/>
      <c r="F82" s="22">
        <v>700</v>
      </c>
      <c r="G82" s="85">
        <f t="shared" si="13"/>
        <v>76.923076923076934</v>
      </c>
      <c r="H82" s="85">
        <f t="shared" si="3"/>
        <v>116.66666666666667</v>
      </c>
    </row>
    <row r="83" spans="1:11">
      <c r="A83" s="68" t="s">
        <v>201</v>
      </c>
      <c r="B83" s="60" t="s">
        <v>204</v>
      </c>
      <c r="C83" s="109">
        <f>C85</f>
        <v>0</v>
      </c>
      <c r="D83" s="55">
        <f>D84</f>
        <v>2400</v>
      </c>
      <c r="E83" s="55"/>
      <c r="F83" s="55">
        <f>F84</f>
        <v>0</v>
      </c>
      <c r="G83" s="85" t="e">
        <f t="shared" si="13"/>
        <v>#DIV/0!</v>
      </c>
      <c r="H83" s="85">
        <f t="shared" si="3"/>
        <v>0</v>
      </c>
    </row>
    <row r="84" spans="1:11">
      <c r="A84" s="68" t="s">
        <v>202</v>
      </c>
      <c r="B84" s="60" t="s">
        <v>207</v>
      </c>
      <c r="C84" s="109">
        <f>C85</f>
        <v>0</v>
      </c>
      <c r="D84" s="55">
        <f>D85</f>
        <v>2400</v>
      </c>
      <c r="E84" s="55"/>
      <c r="F84" s="55">
        <f>F85</f>
        <v>0</v>
      </c>
      <c r="G84" s="85" t="e">
        <f t="shared" si="13"/>
        <v>#DIV/0!</v>
      </c>
      <c r="H84" s="85">
        <f t="shared" si="3"/>
        <v>0</v>
      </c>
    </row>
    <row r="85" spans="1:11">
      <c r="A85" s="37" t="s">
        <v>203</v>
      </c>
      <c r="B85" s="39" t="s">
        <v>206</v>
      </c>
      <c r="C85" s="73"/>
      <c r="D85" s="22">
        <v>2400</v>
      </c>
      <c r="E85" s="22"/>
      <c r="F85" s="22"/>
      <c r="G85" s="85" t="e">
        <f t="shared" si="13"/>
        <v>#DIV/0!</v>
      </c>
      <c r="H85" s="85">
        <f t="shared" si="3"/>
        <v>0</v>
      </c>
    </row>
    <row r="86" spans="1:11">
      <c r="A86" s="54" t="s">
        <v>61</v>
      </c>
      <c r="B86" s="58" t="s">
        <v>3</v>
      </c>
      <c r="C86" s="109">
        <f>C87+C90+C99</f>
        <v>13450.84</v>
      </c>
      <c r="D86" s="59">
        <f>D87+D90</f>
        <v>149300</v>
      </c>
      <c r="E86" s="59"/>
      <c r="F86" s="59">
        <f>F87+F90</f>
        <v>33469.699999999997</v>
      </c>
      <c r="G86" s="85">
        <f t="shared" si="13"/>
        <v>248.82981285927124</v>
      </c>
      <c r="H86" s="85">
        <f t="shared" si="3"/>
        <v>22.417749497655727</v>
      </c>
    </row>
    <row r="87" spans="1:11" ht="30">
      <c r="A87" s="54" t="s">
        <v>179</v>
      </c>
      <c r="B87" s="58" t="s">
        <v>182</v>
      </c>
      <c r="C87" s="109">
        <f t="shared" ref="C87:F88" si="15">C88</f>
        <v>2301.85</v>
      </c>
      <c r="D87" s="59">
        <f t="shared" si="15"/>
        <v>49000</v>
      </c>
      <c r="E87" s="59"/>
      <c r="F87" s="59">
        <f t="shared" si="15"/>
        <v>0</v>
      </c>
      <c r="G87" s="85">
        <f t="shared" si="13"/>
        <v>0</v>
      </c>
      <c r="H87" s="85">
        <f t="shared" si="3"/>
        <v>0</v>
      </c>
      <c r="J87" s="7"/>
    </row>
    <row r="88" spans="1:11">
      <c r="A88" s="54" t="s">
        <v>191</v>
      </c>
      <c r="B88" s="58" t="s">
        <v>192</v>
      </c>
      <c r="C88" s="109">
        <f t="shared" si="15"/>
        <v>2301.85</v>
      </c>
      <c r="D88" s="59">
        <f t="shared" si="15"/>
        <v>49000</v>
      </c>
      <c r="E88" s="59"/>
      <c r="F88" s="59">
        <f t="shared" si="15"/>
        <v>0</v>
      </c>
      <c r="G88" s="85">
        <f t="shared" si="13"/>
        <v>0</v>
      </c>
      <c r="H88" s="85">
        <f t="shared" si="3"/>
        <v>0</v>
      </c>
    </row>
    <row r="89" spans="1:11">
      <c r="A89" s="52" t="s">
        <v>180</v>
      </c>
      <c r="B89" s="56" t="s">
        <v>181</v>
      </c>
      <c r="C89" s="93">
        <v>2301.85</v>
      </c>
      <c r="D89" s="57">
        <v>49000</v>
      </c>
      <c r="E89" s="57"/>
      <c r="F89" s="57">
        <v>0</v>
      </c>
      <c r="G89" s="85">
        <f t="shared" si="13"/>
        <v>0</v>
      </c>
      <c r="H89" s="85">
        <f t="shared" si="3"/>
        <v>0</v>
      </c>
    </row>
    <row r="90" spans="1:11" ht="30">
      <c r="A90" s="18" t="s">
        <v>58</v>
      </c>
      <c r="B90" s="26" t="s">
        <v>128</v>
      </c>
      <c r="C90" s="104">
        <f>C91+C97</f>
        <v>11148.99</v>
      </c>
      <c r="D90" s="17">
        <f>D91+D97+D99</f>
        <v>100300</v>
      </c>
      <c r="E90" s="17"/>
      <c r="F90" s="17">
        <f>F91+F97+F99</f>
        <v>33469.699999999997</v>
      </c>
      <c r="G90" s="85">
        <f t="shared" si="13"/>
        <v>300.20387496984029</v>
      </c>
      <c r="H90" s="85">
        <f t="shared" ref="H90:H100" si="16">(F90/D90)*100</f>
        <v>33.369591226321035</v>
      </c>
      <c r="K90" s="7"/>
    </row>
    <row r="91" spans="1:11">
      <c r="A91" s="18" t="s">
        <v>57</v>
      </c>
      <c r="B91" s="26" t="s">
        <v>129</v>
      </c>
      <c r="C91" s="104">
        <f>C92+C94+C95+C93+C96</f>
        <v>10489.99</v>
      </c>
      <c r="D91" s="17">
        <f>D92+D93+D94+D95+D96</f>
        <v>95200</v>
      </c>
      <c r="E91" s="17"/>
      <c r="F91" s="17">
        <f>SUM(F92:F95)</f>
        <v>33469.699999999997</v>
      </c>
      <c r="G91" s="85">
        <f t="shared" si="13"/>
        <v>319.06322122328044</v>
      </c>
      <c r="H91" s="85">
        <f t="shared" si="16"/>
        <v>35.157247899159657</v>
      </c>
    </row>
    <row r="92" spans="1:11">
      <c r="A92" s="37" t="s">
        <v>115</v>
      </c>
      <c r="B92" s="39" t="s">
        <v>130</v>
      </c>
      <c r="C92" s="73">
        <v>235.99</v>
      </c>
      <c r="D92" s="22">
        <v>26100</v>
      </c>
      <c r="E92" s="22"/>
      <c r="F92" s="22">
        <v>1424.7</v>
      </c>
      <c r="G92" s="85">
        <f t="shared" si="13"/>
        <v>603.71202169583455</v>
      </c>
      <c r="H92" s="85">
        <f t="shared" si="16"/>
        <v>5.4586206896551728</v>
      </c>
    </row>
    <row r="93" spans="1:11">
      <c r="A93" s="37" t="s">
        <v>136</v>
      </c>
      <c r="B93" s="39" t="s">
        <v>162</v>
      </c>
      <c r="C93" s="73">
        <v>519</v>
      </c>
      <c r="D93" s="22">
        <v>3000</v>
      </c>
      <c r="E93" s="22"/>
      <c r="F93" s="22"/>
      <c r="G93" s="85">
        <f t="shared" si="13"/>
        <v>0</v>
      </c>
      <c r="H93" s="85">
        <f t="shared" si="16"/>
        <v>0</v>
      </c>
    </row>
    <row r="94" spans="1:11">
      <c r="A94" s="37" t="s">
        <v>183</v>
      </c>
      <c r="B94" s="39" t="s">
        <v>184</v>
      </c>
      <c r="C94" s="73"/>
      <c r="D94" s="22">
        <v>4000</v>
      </c>
      <c r="E94" s="22"/>
      <c r="F94" s="22">
        <v>1590</v>
      </c>
      <c r="G94" s="85" t="e">
        <f t="shared" si="13"/>
        <v>#DIV/0!</v>
      </c>
      <c r="H94" s="85">
        <f t="shared" si="16"/>
        <v>39.75</v>
      </c>
    </row>
    <row r="95" spans="1:11">
      <c r="A95" s="37" t="s">
        <v>135</v>
      </c>
      <c r="B95" s="39" t="s">
        <v>143</v>
      </c>
      <c r="C95" s="73">
        <v>9735</v>
      </c>
      <c r="D95" s="22">
        <v>60000</v>
      </c>
      <c r="E95" s="22"/>
      <c r="F95" s="22">
        <v>30455</v>
      </c>
      <c r="G95" s="85">
        <f t="shared" si="13"/>
        <v>312.84026707755521</v>
      </c>
      <c r="H95" s="85">
        <f t="shared" si="16"/>
        <v>50.75833333333334</v>
      </c>
    </row>
    <row r="96" spans="1:11">
      <c r="A96" s="37" t="s">
        <v>231</v>
      </c>
      <c r="B96" s="39" t="s">
        <v>232</v>
      </c>
      <c r="C96" s="73"/>
      <c r="D96" s="22">
        <v>2100</v>
      </c>
      <c r="E96" s="22"/>
      <c r="F96" s="22">
        <v>0</v>
      </c>
      <c r="G96" s="85"/>
      <c r="H96" s="85">
        <f t="shared" si="16"/>
        <v>0</v>
      </c>
    </row>
    <row r="97" spans="1:11" ht="30">
      <c r="A97" s="18" t="s">
        <v>59</v>
      </c>
      <c r="B97" s="26" t="s">
        <v>131</v>
      </c>
      <c r="C97" s="104">
        <f>C98</f>
        <v>659</v>
      </c>
      <c r="D97" s="17">
        <f>D98</f>
        <v>3100</v>
      </c>
      <c r="E97" s="17"/>
      <c r="F97" s="17">
        <f>F98</f>
        <v>0</v>
      </c>
      <c r="G97" s="85">
        <f t="shared" si="13"/>
        <v>0</v>
      </c>
      <c r="H97" s="85">
        <f t="shared" si="16"/>
        <v>0</v>
      </c>
      <c r="K97" s="7"/>
    </row>
    <row r="98" spans="1:11">
      <c r="A98" s="37" t="s">
        <v>116</v>
      </c>
      <c r="B98" s="39" t="s">
        <v>132</v>
      </c>
      <c r="C98" s="73">
        <v>659</v>
      </c>
      <c r="D98" s="22">
        <v>3100</v>
      </c>
      <c r="E98" s="22"/>
      <c r="F98" s="22"/>
      <c r="G98" s="85">
        <f t="shared" si="13"/>
        <v>0</v>
      </c>
      <c r="H98" s="85">
        <f t="shared" si="16"/>
        <v>0</v>
      </c>
      <c r="K98" s="7"/>
    </row>
    <row r="99" spans="1:11">
      <c r="A99" s="18" t="s">
        <v>185</v>
      </c>
      <c r="B99" s="26" t="s">
        <v>193</v>
      </c>
      <c r="C99" s="104">
        <f>C100</f>
        <v>0</v>
      </c>
      <c r="D99" s="17">
        <f>D100</f>
        <v>2000</v>
      </c>
      <c r="E99" s="17"/>
      <c r="F99" s="17">
        <f>F100</f>
        <v>0</v>
      </c>
      <c r="G99" s="85" t="e">
        <f t="shared" si="13"/>
        <v>#DIV/0!</v>
      </c>
      <c r="H99" s="85">
        <f t="shared" si="16"/>
        <v>0</v>
      </c>
    </row>
    <row r="100" spans="1:11">
      <c r="A100" s="37" t="s">
        <v>186</v>
      </c>
      <c r="B100" s="39" t="s">
        <v>187</v>
      </c>
      <c r="C100" s="73">
        <v>0</v>
      </c>
      <c r="D100" s="22">
        <v>2000</v>
      </c>
      <c r="E100" s="22"/>
      <c r="F100" s="22">
        <v>0</v>
      </c>
      <c r="G100" s="85" t="e">
        <f t="shared" si="13"/>
        <v>#DIV/0!</v>
      </c>
      <c r="H100" s="85">
        <f t="shared" si="16"/>
        <v>0</v>
      </c>
    </row>
    <row r="102" spans="1:11">
      <c r="G102" s="298" t="s">
        <v>298</v>
      </c>
      <c r="H102" s="298"/>
      <c r="I102" s="298"/>
    </row>
    <row r="103" spans="1:11">
      <c r="G103" s="275"/>
      <c r="H103" s="274" t="s">
        <v>299</v>
      </c>
      <c r="I103" s="289"/>
      <c r="J103" s="289"/>
    </row>
  </sheetData>
  <mergeCells count="7">
    <mergeCell ref="I103:J103"/>
    <mergeCell ref="G102:I102"/>
    <mergeCell ref="B30:B31"/>
    <mergeCell ref="B5:B6"/>
    <mergeCell ref="A1:H1"/>
    <mergeCell ref="A2:H2"/>
    <mergeCell ref="A3:H3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0:E10">
      <formula1>99999999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rstPageNumber="2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Normal="100" workbookViewId="0">
      <selection activeCell="A26" sqref="A26:B26"/>
    </sheetView>
  </sheetViews>
  <sheetFormatPr defaultColWidth="9.140625" defaultRowHeight="15"/>
  <cols>
    <col min="1" max="1" width="8.42578125" style="6" customWidth="1"/>
    <col min="2" max="2" width="28.42578125" style="28" customWidth="1"/>
    <col min="3" max="3" width="20.7109375" style="7" customWidth="1"/>
    <col min="4" max="4" width="12.7109375" style="8" bestFit="1" customWidth="1"/>
    <col min="5" max="5" width="12.7109375" style="8" customWidth="1"/>
    <col min="6" max="6" width="20.7109375" style="7" customWidth="1"/>
    <col min="7" max="7" width="9.42578125" style="34" customWidth="1"/>
    <col min="8" max="8" width="11.85546875" style="34" customWidth="1"/>
    <col min="9" max="10" width="9.140625" style="6"/>
    <col min="11" max="11" width="10.5703125" style="6" bestFit="1" customWidth="1"/>
    <col min="12" max="12" width="12.28515625" style="6" customWidth="1"/>
    <col min="13" max="13" width="10.85546875" style="6" customWidth="1"/>
    <col min="14" max="16384" width="9.140625" style="6"/>
  </cols>
  <sheetData>
    <row r="1" spans="1:13">
      <c r="A1" s="296"/>
      <c r="B1" s="296"/>
      <c r="C1" s="296"/>
      <c r="D1" s="296"/>
      <c r="E1" s="296"/>
      <c r="F1" s="296"/>
      <c r="G1" s="296"/>
      <c r="H1" s="296"/>
    </row>
    <row r="2" spans="1:13">
      <c r="A2" s="296"/>
      <c r="B2" s="296"/>
      <c r="C2" s="296"/>
      <c r="D2" s="296"/>
      <c r="E2" s="296"/>
      <c r="F2" s="296"/>
      <c r="G2" s="296"/>
      <c r="H2" s="296"/>
    </row>
    <row r="3" spans="1:13">
      <c r="A3" s="292" t="s">
        <v>226</v>
      </c>
      <c r="B3" s="296"/>
      <c r="C3" s="296"/>
      <c r="D3" s="296"/>
      <c r="E3" s="296"/>
      <c r="F3" s="296"/>
      <c r="G3" s="296"/>
      <c r="H3" s="296"/>
    </row>
    <row r="4" spans="1:13">
      <c r="A4" s="305"/>
      <c r="B4" s="305"/>
      <c r="C4" s="305"/>
      <c r="D4" s="305"/>
      <c r="E4" s="305"/>
      <c r="F4" s="305"/>
      <c r="G4" s="305"/>
      <c r="H4" s="305"/>
    </row>
    <row r="5" spans="1:13">
      <c r="A5" s="204" t="s">
        <v>24</v>
      </c>
      <c r="B5" s="307" t="s">
        <v>13</v>
      </c>
      <c r="C5" s="205" t="s">
        <v>271</v>
      </c>
      <c r="D5" s="206" t="s">
        <v>23</v>
      </c>
      <c r="E5" s="206" t="s">
        <v>208</v>
      </c>
      <c r="F5" s="205" t="s">
        <v>271</v>
      </c>
      <c r="G5" s="207" t="s">
        <v>22</v>
      </c>
      <c r="H5" s="207" t="s">
        <v>22</v>
      </c>
    </row>
    <row r="6" spans="1:13">
      <c r="A6" s="208" t="s">
        <v>21</v>
      </c>
      <c r="B6" s="307"/>
      <c r="C6" s="209" t="s">
        <v>244</v>
      </c>
      <c r="D6" s="210" t="s">
        <v>304</v>
      </c>
      <c r="E6" s="210" t="s">
        <v>305</v>
      </c>
      <c r="F6" s="211" t="s">
        <v>306</v>
      </c>
      <c r="G6" s="212"/>
      <c r="H6" s="213"/>
    </row>
    <row r="7" spans="1:13" s="40" customFormat="1">
      <c r="A7" s="214"/>
      <c r="B7" s="215" t="s">
        <v>53</v>
      </c>
      <c r="C7" s="216" t="s">
        <v>216</v>
      </c>
      <c r="D7" s="217">
        <v>3</v>
      </c>
      <c r="E7" s="217">
        <v>4</v>
      </c>
      <c r="F7" s="218">
        <v>5</v>
      </c>
      <c r="G7" s="214" t="s">
        <v>209</v>
      </c>
      <c r="H7" s="214" t="s">
        <v>210</v>
      </c>
    </row>
    <row r="8" spans="1:13">
      <c r="A8" s="219" t="s">
        <v>53</v>
      </c>
      <c r="B8" s="220" t="s">
        <v>144</v>
      </c>
      <c r="C8" s="221"/>
      <c r="D8" s="221"/>
      <c r="E8" s="221"/>
      <c r="F8" s="222"/>
      <c r="G8" s="223"/>
      <c r="H8" s="223"/>
    </row>
    <row r="9" spans="1:13">
      <c r="A9" s="224" t="s">
        <v>241</v>
      </c>
      <c r="B9" s="225" t="s">
        <v>145</v>
      </c>
      <c r="C9" s="226">
        <v>50535.71</v>
      </c>
      <c r="D9" s="227">
        <v>39590</v>
      </c>
      <c r="E9" s="227"/>
      <c r="F9" s="228">
        <v>3631.71</v>
      </c>
      <c r="G9" s="229">
        <f>(F9/C9)*100</f>
        <v>7.1864232242903086</v>
      </c>
      <c r="H9" s="229">
        <f>(F9/D9)*100</f>
        <v>9.1733013387218989</v>
      </c>
      <c r="M9" s="63"/>
    </row>
    <row r="10" spans="1:13">
      <c r="A10" s="224" t="s">
        <v>241</v>
      </c>
      <c r="B10" s="225" t="s">
        <v>146</v>
      </c>
      <c r="C10" s="226">
        <v>62863.15</v>
      </c>
      <c r="D10" s="227">
        <v>39590</v>
      </c>
      <c r="E10" s="227"/>
      <c r="F10" s="228">
        <v>3329.49</v>
      </c>
      <c r="G10" s="229">
        <f t="shared" ref="G10:G27" si="0">(F10/C10)*100</f>
        <v>5.2964097408418116</v>
      </c>
      <c r="H10" s="229">
        <f t="shared" ref="H10:H27" si="1">(F10/D10)*100</f>
        <v>8.4099267491790854</v>
      </c>
      <c r="M10" s="63"/>
    </row>
    <row r="11" spans="1:13">
      <c r="A11" s="224" t="s">
        <v>242</v>
      </c>
      <c r="B11" s="225" t="s">
        <v>145</v>
      </c>
      <c r="C11" s="226">
        <v>37058.879999999997</v>
      </c>
      <c r="D11" s="227">
        <v>95600</v>
      </c>
      <c r="E11" s="227"/>
      <c r="F11" s="228">
        <v>40540.629999999997</v>
      </c>
      <c r="G11" s="229">
        <f>(F11/C11)*100</f>
        <v>109.39518409622741</v>
      </c>
      <c r="H11" s="229">
        <f>(F11/D11)*100</f>
        <v>42.40651673640167</v>
      </c>
      <c r="M11" s="63"/>
    </row>
    <row r="12" spans="1:13">
      <c r="A12" s="224" t="s">
        <v>242</v>
      </c>
      <c r="B12" s="225" t="s">
        <v>146</v>
      </c>
      <c r="C12" s="226">
        <v>36375.019999999997</v>
      </c>
      <c r="D12" s="227">
        <v>95600</v>
      </c>
      <c r="E12" s="227"/>
      <c r="F12" s="228">
        <v>40412.44</v>
      </c>
      <c r="G12" s="229">
        <f t="shared" ref="G12:G14" si="2">(F12/C12)*100</f>
        <v>111.09943032333729</v>
      </c>
      <c r="H12" s="229">
        <f t="shared" ref="H12:H14" si="3">(F12/D12)*100</f>
        <v>42.272426778242675</v>
      </c>
      <c r="M12" s="63"/>
    </row>
    <row r="13" spans="1:13">
      <c r="A13" s="230" t="s">
        <v>194</v>
      </c>
      <c r="B13" s="220" t="s">
        <v>196</v>
      </c>
      <c r="C13" s="226"/>
      <c r="D13" s="227"/>
      <c r="E13" s="227"/>
      <c r="F13" s="228"/>
      <c r="G13" s="229"/>
      <c r="H13" s="229"/>
      <c r="M13" s="63"/>
    </row>
    <row r="14" spans="1:13">
      <c r="A14" s="224" t="s">
        <v>195</v>
      </c>
      <c r="B14" s="225" t="s">
        <v>145</v>
      </c>
      <c r="C14" s="226">
        <v>0</v>
      </c>
      <c r="D14" s="227">
        <v>100</v>
      </c>
      <c r="E14" s="227"/>
      <c r="F14" s="228"/>
      <c r="G14" s="229" t="e">
        <f t="shared" si="2"/>
        <v>#DIV/0!</v>
      </c>
      <c r="H14" s="229">
        <f t="shared" si="3"/>
        <v>0</v>
      </c>
      <c r="M14" s="63"/>
    </row>
    <row r="15" spans="1:13">
      <c r="A15" s="224" t="s">
        <v>195</v>
      </c>
      <c r="B15" s="225" t="s">
        <v>146</v>
      </c>
      <c r="C15" s="226">
        <v>0</v>
      </c>
      <c r="D15" s="227">
        <v>100</v>
      </c>
      <c r="E15" s="227"/>
      <c r="F15" s="228"/>
      <c r="G15" s="229" t="e">
        <f t="shared" si="0"/>
        <v>#DIV/0!</v>
      </c>
      <c r="H15" s="229">
        <f t="shared" si="1"/>
        <v>0</v>
      </c>
      <c r="M15" s="63"/>
    </row>
    <row r="16" spans="1:13">
      <c r="A16" s="219" t="s">
        <v>61</v>
      </c>
      <c r="B16" s="220" t="s">
        <v>148</v>
      </c>
      <c r="C16" s="231"/>
      <c r="D16" s="222"/>
      <c r="E16" s="222"/>
      <c r="F16" s="222"/>
      <c r="G16" s="229"/>
      <c r="H16" s="229"/>
      <c r="M16" s="63"/>
    </row>
    <row r="17" spans="1:11">
      <c r="A17" s="232" t="s">
        <v>153</v>
      </c>
      <c r="B17" s="225" t="s">
        <v>145</v>
      </c>
      <c r="C17" s="226">
        <v>77609.19</v>
      </c>
      <c r="D17" s="227">
        <v>114000</v>
      </c>
      <c r="E17" s="227"/>
      <c r="F17" s="228">
        <v>82062.899999999994</v>
      </c>
      <c r="G17" s="229">
        <f t="shared" si="0"/>
        <v>105.73863739590632</v>
      </c>
      <c r="H17" s="229">
        <f t="shared" si="1"/>
        <v>71.984999999999999</v>
      </c>
    </row>
    <row r="18" spans="1:11">
      <c r="A18" s="232" t="s">
        <v>153</v>
      </c>
      <c r="B18" s="225" t="s">
        <v>146</v>
      </c>
      <c r="C18" s="226">
        <v>65552.33</v>
      </c>
      <c r="D18" s="227">
        <v>284000</v>
      </c>
      <c r="E18" s="227"/>
      <c r="F18" s="228">
        <v>92042.41</v>
      </c>
      <c r="G18" s="229">
        <f t="shared" si="0"/>
        <v>140.41058494793396</v>
      </c>
      <c r="H18" s="229">
        <f t="shared" si="1"/>
        <v>32.409299295774652</v>
      </c>
      <c r="J18" s="7"/>
      <c r="K18" s="63"/>
    </row>
    <row r="19" spans="1:11">
      <c r="A19" s="219" t="s">
        <v>62</v>
      </c>
      <c r="B19" s="220" t="s">
        <v>154</v>
      </c>
      <c r="C19" s="231"/>
      <c r="D19" s="222"/>
      <c r="E19" s="222"/>
      <c r="F19" s="222"/>
      <c r="G19" s="229" t="e">
        <f t="shared" si="0"/>
        <v>#DIV/0!</v>
      </c>
      <c r="H19" s="229" t="e">
        <f t="shared" si="1"/>
        <v>#DIV/0!</v>
      </c>
      <c r="K19" s="63"/>
    </row>
    <row r="20" spans="1:11">
      <c r="A20" s="232" t="s">
        <v>149</v>
      </c>
      <c r="B20" s="225" t="s">
        <v>145</v>
      </c>
      <c r="C20" s="226">
        <v>784143.04</v>
      </c>
      <c r="D20" s="227">
        <v>1985200</v>
      </c>
      <c r="E20" s="227"/>
      <c r="F20" s="228">
        <v>837789.67</v>
      </c>
      <c r="G20" s="229">
        <f t="shared" si="0"/>
        <v>106.84143418527314</v>
      </c>
      <c r="H20" s="229">
        <f t="shared" si="1"/>
        <v>42.201776647189206</v>
      </c>
      <c r="K20" s="63"/>
    </row>
    <row r="21" spans="1:11">
      <c r="A21" s="232" t="s">
        <v>149</v>
      </c>
      <c r="B21" s="225" t="s">
        <v>146</v>
      </c>
      <c r="C21" s="226">
        <v>904679.92</v>
      </c>
      <c r="D21" s="227">
        <v>1985200</v>
      </c>
      <c r="E21" s="227"/>
      <c r="F21" s="228">
        <v>830917.29</v>
      </c>
      <c r="G21" s="229">
        <f t="shared" si="0"/>
        <v>91.846549440381082</v>
      </c>
      <c r="H21" s="229">
        <f t="shared" si="1"/>
        <v>41.855595909732017</v>
      </c>
      <c r="K21" s="63"/>
    </row>
    <row r="22" spans="1:11">
      <c r="A22" s="232" t="s">
        <v>310</v>
      </c>
      <c r="B22" s="225" t="s">
        <v>145</v>
      </c>
      <c r="C22" s="226"/>
      <c r="D22" s="227">
        <v>10000</v>
      </c>
      <c r="E22" s="227"/>
      <c r="F22" s="228"/>
      <c r="G22" s="229" t="e">
        <f t="shared" si="0"/>
        <v>#DIV/0!</v>
      </c>
      <c r="H22" s="229">
        <f t="shared" ref="H22:H23" si="4">(F22/D22)*100</f>
        <v>0</v>
      </c>
      <c r="K22" s="63"/>
    </row>
    <row r="23" spans="1:11">
      <c r="A23" s="232" t="s">
        <v>311</v>
      </c>
      <c r="B23" s="225" t="s">
        <v>146</v>
      </c>
      <c r="C23" s="226">
        <v>28022</v>
      </c>
      <c r="D23" s="227">
        <v>10000</v>
      </c>
      <c r="E23" s="227"/>
      <c r="F23" s="228">
        <v>8049</v>
      </c>
      <c r="G23" s="229">
        <f t="shared" si="0"/>
        <v>28.72385982442367</v>
      </c>
      <c r="H23" s="229">
        <f t="shared" si="4"/>
        <v>80.489999999999995</v>
      </c>
      <c r="K23" s="63"/>
    </row>
    <row r="24" spans="1:11">
      <c r="A24" s="308" t="s">
        <v>297</v>
      </c>
      <c r="B24" s="309"/>
      <c r="C24" s="226">
        <f>C9+C11+C14+C17+C20+C22</f>
        <v>949346.82000000007</v>
      </c>
      <c r="D24" s="226">
        <f>D9+D11+D14+D17+D20+D22</f>
        <v>2244490</v>
      </c>
      <c r="E24" s="227"/>
      <c r="F24" s="227">
        <f>F9+F11+F17+F20+F22+F14</f>
        <v>964024.91</v>
      </c>
      <c r="G24" s="229">
        <f t="shared" si="0"/>
        <v>101.54612515582029</v>
      </c>
      <c r="H24" s="229">
        <f t="shared" si="1"/>
        <v>42.950733128684021</v>
      </c>
    </row>
    <row r="25" spans="1:11">
      <c r="A25" s="264" t="s">
        <v>315</v>
      </c>
      <c r="B25" s="265"/>
      <c r="C25" s="226">
        <v>188249.32</v>
      </c>
      <c r="D25" s="227">
        <v>170000</v>
      </c>
      <c r="E25" s="227"/>
      <c r="F25" s="227">
        <v>-17967.37</v>
      </c>
      <c r="G25" s="229"/>
      <c r="H25" s="229"/>
    </row>
    <row r="26" spans="1:11">
      <c r="A26" s="308" t="s">
        <v>147</v>
      </c>
      <c r="B26" s="309"/>
      <c r="C26" s="226">
        <f>C10+C12+C15+C18+C21+C23</f>
        <v>1097492.42</v>
      </c>
      <c r="D26" s="227">
        <f>D10+D12+D15+D18+D21+D23</f>
        <v>2414490</v>
      </c>
      <c r="E26" s="227"/>
      <c r="F26" s="227">
        <f t="shared" ref="F26" si="5">F10+F12+F15+F18+F21+F23</f>
        <v>974750.63</v>
      </c>
      <c r="G26" s="229">
        <f t="shared" si="0"/>
        <v>88.816160570840211</v>
      </c>
      <c r="H26" s="229">
        <f t="shared" si="1"/>
        <v>40.370870452973506</v>
      </c>
    </row>
    <row r="27" spans="1:11">
      <c r="A27" s="306" t="s">
        <v>295</v>
      </c>
      <c r="B27" s="306"/>
      <c r="C27" s="233">
        <f>C24+C25-C26</f>
        <v>40103.720000000205</v>
      </c>
      <c r="D27" s="233">
        <f>D24+D25-D26</f>
        <v>0</v>
      </c>
      <c r="E27" s="234"/>
      <c r="F27" s="235">
        <f>F24+F25-F26</f>
        <v>-28693.089999999967</v>
      </c>
      <c r="G27" s="229">
        <f t="shared" si="0"/>
        <v>-71.547203102355155</v>
      </c>
      <c r="H27" s="229" t="e">
        <f t="shared" si="1"/>
        <v>#DIV/0!</v>
      </c>
    </row>
    <row r="29" spans="1:11">
      <c r="F29" s="289" t="s">
        <v>298</v>
      </c>
      <c r="G29" s="289"/>
      <c r="H29" s="289"/>
    </row>
    <row r="30" spans="1:11">
      <c r="F30" s="5"/>
      <c r="G30" s="304" t="s">
        <v>299</v>
      </c>
      <c r="H30" s="304"/>
    </row>
  </sheetData>
  <mergeCells count="10">
    <mergeCell ref="G30:H30"/>
    <mergeCell ref="F29:H29"/>
    <mergeCell ref="A1:H1"/>
    <mergeCell ref="A2:H2"/>
    <mergeCell ref="A3:H3"/>
    <mergeCell ref="A4:H4"/>
    <mergeCell ref="A27:B27"/>
    <mergeCell ref="B5:B6"/>
    <mergeCell ref="A24:B24"/>
    <mergeCell ref="A26:B26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20:E23">
      <formula1>99999999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97" firstPageNumber="5" orientation="landscape" useFirstPageNumber="1" r:id="rId1"/>
  <headerFooter>
    <oddFooter>&amp;R
&amp;P</oddFooter>
    <firstFooter>&amp;C&amp;"-,Bold"&amp;20OPĆI DIO (izvršenje po izvorima financiranja)&amp;R5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zoomScaleNormal="100" workbookViewId="0">
      <selection activeCell="F11" sqref="F11"/>
    </sheetView>
  </sheetViews>
  <sheetFormatPr defaultColWidth="9.140625" defaultRowHeight="15"/>
  <cols>
    <col min="1" max="1" width="9" style="6" bestFit="1" customWidth="1"/>
    <col min="2" max="2" width="39.42578125" style="28" customWidth="1"/>
    <col min="3" max="3" width="19.42578125" style="7" customWidth="1"/>
    <col min="4" max="4" width="12.7109375" style="8" bestFit="1" customWidth="1"/>
    <col min="5" max="5" width="12.7109375" style="8" customWidth="1"/>
    <col min="6" max="6" width="19.42578125" style="7" customWidth="1"/>
    <col min="7" max="7" width="9.42578125" style="34" customWidth="1"/>
    <col min="8" max="8" width="7.7109375" style="34" customWidth="1"/>
    <col min="9" max="16384" width="9.140625" style="6"/>
  </cols>
  <sheetData>
    <row r="2" spans="1:8">
      <c r="A2" s="292" t="s">
        <v>227</v>
      </c>
      <c r="B2" s="296"/>
      <c r="C2" s="296"/>
      <c r="D2" s="296"/>
      <c r="E2" s="296"/>
      <c r="F2" s="296"/>
      <c r="G2" s="296"/>
      <c r="H2" s="296"/>
    </row>
    <row r="4" spans="1:8">
      <c r="A4" s="9" t="s">
        <v>24</v>
      </c>
      <c r="B4" s="310" t="s">
        <v>13</v>
      </c>
      <c r="C4" s="205" t="s">
        <v>271</v>
      </c>
      <c r="D4" s="74" t="s">
        <v>23</v>
      </c>
      <c r="E4" s="11" t="s">
        <v>208</v>
      </c>
      <c r="F4" s="205" t="s">
        <v>271</v>
      </c>
      <c r="G4" s="31" t="s">
        <v>22</v>
      </c>
      <c r="H4" s="31" t="s">
        <v>22</v>
      </c>
    </row>
    <row r="5" spans="1:8">
      <c r="A5" s="12" t="s">
        <v>21</v>
      </c>
      <c r="B5" s="310"/>
      <c r="C5" s="13" t="s">
        <v>243</v>
      </c>
      <c r="D5" s="75" t="s">
        <v>304</v>
      </c>
      <c r="E5" s="14" t="s">
        <v>305</v>
      </c>
      <c r="F5" s="76" t="s">
        <v>305</v>
      </c>
      <c r="G5" s="32"/>
      <c r="H5" s="32"/>
    </row>
    <row r="6" spans="1:8" s="40" customFormat="1">
      <c r="A6" s="35"/>
      <c r="B6" s="36" t="s">
        <v>53</v>
      </c>
      <c r="C6" s="35" t="s">
        <v>216</v>
      </c>
      <c r="D6" s="35" t="s">
        <v>194</v>
      </c>
      <c r="E6" s="77" t="s">
        <v>61</v>
      </c>
      <c r="F6" s="35">
        <v>5</v>
      </c>
      <c r="G6" s="35" t="s">
        <v>209</v>
      </c>
      <c r="H6" s="35" t="s">
        <v>210</v>
      </c>
    </row>
    <row r="7" spans="1:8">
      <c r="A7" s="18" t="s">
        <v>150</v>
      </c>
      <c r="B7" s="26" t="s">
        <v>151</v>
      </c>
      <c r="C7" s="17">
        <f>C8</f>
        <v>1097492.42</v>
      </c>
      <c r="D7" s="20">
        <f t="shared" ref="D7:F7" si="0">D8</f>
        <v>2414490</v>
      </c>
      <c r="E7" s="20"/>
      <c r="F7" s="17">
        <f t="shared" si="0"/>
        <v>974750.63</v>
      </c>
      <c r="G7" s="85">
        <f>F7/C7*100</f>
        <v>88.816160570840211</v>
      </c>
      <c r="H7" s="33">
        <f>F7/D7*100</f>
        <v>40.370870452973506</v>
      </c>
    </row>
    <row r="8" spans="1:8" ht="30">
      <c r="A8" s="18" t="s">
        <v>167</v>
      </c>
      <c r="B8" s="26" t="s">
        <v>168</v>
      </c>
      <c r="C8" s="17">
        <f>C9</f>
        <v>1097492.42</v>
      </c>
      <c r="D8" s="20">
        <f>'OPĆI DIO (izvori financiranja)'!D26</f>
        <v>2414490</v>
      </c>
      <c r="E8" s="20"/>
      <c r="F8" s="17">
        <f>'OPĆI DIO (izvori financiranja)'!F26</f>
        <v>974750.63</v>
      </c>
      <c r="G8" s="85">
        <f t="shared" ref="G8:G9" si="1">F8/C8*100</f>
        <v>88.816160570840211</v>
      </c>
      <c r="H8" s="33">
        <f t="shared" ref="H8:H9" si="2">F8/D8*100</f>
        <v>40.370870452973506</v>
      </c>
    </row>
    <row r="9" spans="1:8">
      <c r="A9" s="41" t="s">
        <v>169</v>
      </c>
      <c r="B9" s="39" t="s">
        <v>170</v>
      </c>
      <c r="C9" s="22">
        <v>1097492.42</v>
      </c>
      <c r="D9" s="23">
        <f>'OPĆI DIO (izvori financiranja)'!D26</f>
        <v>2414490</v>
      </c>
      <c r="E9" s="23"/>
      <c r="F9" s="22">
        <v>974750.63</v>
      </c>
      <c r="G9" s="85">
        <f t="shared" si="1"/>
        <v>88.816160570840211</v>
      </c>
      <c r="H9" s="33">
        <f t="shared" si="2"/>
        <v>40.370870452973506</v>
      </c>
    </row>
    <row r="12" spans="1:8">
      <c r="F12" s="289" t="s">
        <v>298</v>
      </c>
      <c r="G12" s="289"/>
      <c r="H12" s="289"/>
    </row>
    <row r="13" spans="1:8">
      <c r="F13" s="289" t="s">
        <v>299</v>
      </c>
      <c r="G13" s="289"/>
      <c r="H13" s="289"/>
    </row>
  </sheetData>
  <mergeCells count="4">
    <mergeCell ref="B4:B5"/>
    <mergeCell ref="A2:H2"/>
    <mergeCell ref="F12:H12"/>
    <mergeCell ref="F13:H13"/>
  </mergeCells>
  <printOptions horizontalCentered="1"/>
  <pageMargins left="0.70866141732283472" right="0.70866141732283472" top="0.74803149606299213" bottom="0.74803149606299213" header="0.31496062992125984" footer="0.31496062992125984"/>
  <pageSetup scale="94" firstPageNumber="6" orientation="landscape" useFirstPageNumber="1" r:id="rId1"/>
  <headerFooter>
    <firstFooter>&amp;C&amp;"-,Bold"&amp;20OPĆI DIO (izvršenje po funkcijskoj klasifikaciji)&amp;R&amp;P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opLeftCell="A181" zoomScaleNormal="100" workbookViewId="0">
      <selection activeCell="E204" sqref="E204:G204"/>
    </sheetView>
  </sheetViews>
  <sheetFormatPr defaultColWidth="9.140625" defaultRowHeight="15"/>
  <cols>
    <col min="1" max="1" width="12.7109375" style="1" customWidth="1"/>
    <col min="2" max="2" width="61.140625" style="45" customWidth="1"/>
    <col min="3" max="3" width="12.7109375" style="4" customWidth="1"/>
    <col min="4" max="4" width="11.7109375" style="4" customWidth="1"/>
    <col min="5" max="5" width="21.7109375" style="5" customWidth="1"/>
    <col min="6" max="6" width="12.7109375" style="46" customWidth="1"/>
    <col min="7" max="16384" width="9.140625" style="1"/>
  </cols>
  <sheetData>
    <row r="1" spans="1:10" ht="15.75">
      <c r="A1" s="311" t="s">
        <v>218</v>
      </c>
      <c r="B1" s="311"/>
      <c r="C1" s="311"/>
      <c r="D1" s="311"/>
      <c r="E1" s="311"/>
      <c r="F1" s="311"/>
      <c r="G1" s="311"/>
    </row>
    <row r="2" spans="1:10" ht="15.75">
      <c r="A2" s="311" t="s">
        <v>217</v>
      </c>
      <c r="B2" s="311"/>
      <c r="C2" s="311"/>
      <c r="D2" s="311"/>
      <c r="E2" s="311"/>
      <c r="F2" s="311"/>
    </row>
    <row r="3" spans="1:10">
      <c r="A3" s="9" t="s">
        <v>24</v>
      </c>
      <c r="B3" s="310" t="s">
        <v>13</v>
      </c>
      <c r="C3" s="11" t="s">
        <v>23</v>
      </c>
      <c r="D3" s="11" t="s">
        <v>208</v>
      </c>
      <c r="E3" s="202" t="s">
        <v>271</v>
      </c>
      <c r="F3" s="31" t="s">
        <v>22</v>
      </c>
    </row>
    <row r="4" spans="1:10">
      <c r="A4" s="12" t="s">
        <v>21</v>
      </c>
      <c r="B4" s="310"/>
      <c r="C4" s="14" t="s">
        <v>304</v>
      </c>
      <c r="D4" s="78" t="s">
        <v>305</v>
      </c>
      <c r="E4" s="14" t="s">
        <v>306</v>
      </c>
      <c r="F4" s="15"/>
    </row>
    <row r="5" spans="1:10">
      <c r="A5" s="329">
        <v>1</v>
      </c>
      <c r="B5" s="330"/>
      <c r="C5" s="247">
        <v>2</v>
      </c>
      <c r="D5" s="248">
        <v>3</v>
      </c>
      <c r="E5" s="247">
        <v>4</v>
      </c>
      <c r="F5" s="249" t="s">
        <v>222</v>
      </c>
    </row>
    <row r="6" spans="1:10">
      <c r="A6" s="329" t="s">
        <v>289</v>
      </c>
      <c r="B6" s="330"/>
      <c r="C6" s="242">
        <f>C7+C12+C14+C10</f>
        <v>2414490</v>
      </c>
      <c r="D6" s="242"/>
      <c r="E6" s="258">
        <f>E7+E12+E14+E10</f>
        <v>964024.91</v>
      </c>
      <c r="F6" s="243">
        <f>E6/C6*100</f>
        <v>39.926647449357837</v>
      </c>
    </row>
    <row r="7" spans="1:10" s="42" customFormat="1">
      <c r="A7" s="236" t="s">
        <v>53</v>
      </c>
      <c r="B7" s="237" t="s">
        <v>290</v>
      </c>
      <c r="C7" s="253">
        <f>C8+C9</f>
        <v>135190</v>
      </c>
      <c r="D7" s="240"/>
      <c r="E7" s="259">
        <f>SUM(E8:E9)</f>
        <v>44172.34</v>
      </c>
      <c r="F7" s="240">
        <f>E7/C7*100</f>
        <v>32.67426584806568</v>
      </c>
    </row>
    <row r="8" spans="1:10" s="42" customFormat="1">
      <c r="A8" s="21" t="s">
        <v>241</v>
      </c>
      <c r="B8" s="27" t="s">
        <v>290</v>
      </c>
      <c r="C8" s="23">
        <v>39590</v>
      </c>
      <c r="D8" s="86"/>
      <c r="E8" s="260">
        <v>3631.71</v>
      </c>
      <c r="F8" s="73">
        <f t="shared" ref="F8:F16" si="0">E8/C8*100</f>
        <v>9.1733013387218989</v>
      </c>
    </row>
    <row r="9" spans="1:10" s="42" customFormat="1">
      <c r="A9" s="21" t="s">
        <v>288</v>
      </c>
      <c r="B9" s="27" t="s">
        <v>291</v>
      </c>
      <c r="C9" s="23">
        <v>95600</v>
      </c>
      <c r="D9" s="86"/>
      <c r="E9" s="260">
        <v>40540.629999999997</v>
      </c>
      <c r="F9" s="73">
        <f t="shared" si="0"/>
        <v>42.40651673640167</v>
      </c>
    </row>
    <row r="10" spans="1:10" s="42" customFormat="1">
      <c r="A10" s="236" t="s">
        <v>194</v>
      </c>
      <c r="B10" s="276" t="s">
        <v>196</v>
      </c>
      <c r="C10" s="253" t="s">
        <v>312</v>
      </c>
      <c r="D10" s="236"/>
      <c r="E10" s="277">
        <v>0</v>
      </c>
      <c r="F10" s="73">
        <f t="shared" si="0"/>
        <v>0</v>
      </c>
    </row>
    <row r="11" spans="1:10" s="42" customFormat="1">
      <c r="A11" s="21" t="s">
        <v>300</v>
      </c>
      <c r="B11" s="27" t="s">
        <v>196</v>
      </c>
      <c r="C11" s="23">
        <v>100</v>
      </c>
      <c r="D11" s="86"/>
      <c r="E11" s="260">
        <v>0</v>
      </c>
      <c r="F11" s="73">
        <f t="shared" si="0"/>
        <v>0</v>
      </c>
    </row>
    <row r="12" spans="1:10" s="42" customFormat="1">
      <c r="A12" s="236" t="s">
        <v>61</v>
      </c>
      <c r="B12" s="237" t="s">
        <v>148</v>
      </c>
      <c r="C12" s="254">
        <f>C13</f>
        <v>284000</v>
      </c>
      <c r="D12" s="238"/>
      <c r="E12" s="261">
        <f t="shared" ref="E12" si="1">E13</f>
        <v>82062.899999999994</v>
      </c>
      <c r="F12" s="240">
        <f t="shared" si="0"/>
        <v>28.895387323943662</v>
      </c>
    </row>
    <row r="13" spans="1:10" s="42" customFormat="1">
      <c r="A13" s="21" t="s">
        <v>153</v>
      </c>
      <c r="B13" s="27" t="s">
        <v>148</v>
      </c>
      <c r="C13" s="23">
        <v>284000</v>
      </c>
      <c r="D13" s="86"/>
      <c r="E13" s="260">
        <v>82062.899999999994</v>
      </c>
      <c r="F13" s="73">
        <f t="shared" si="0"/>
        <v>28.895387323943662</v>
      </c>
      <c r="J13" s="239"/>
    </row>
    <row r="14" spans="1:10" s="42" customFormat="1">
      <c r="A14" s="236" t="s">
        <v>62</v>
      </c>
      <c r="B14" s="237" t="s">
        <v>154</v>
      </c>
      <c r="C14" s="254">
        <f>C15+C16</f>
        <v>1995200</v>
      </c>
      <c r="D14" s="238"/>
      <c r="E14" s="261">
        <f t="shared" ref="E14" si="2">E15+E16</f>
        <v>837789.67</v>
      </c>
      <c r="F14" s="240">
        <f t="shared" si="0"/>
        <v>41.990260124298317</v>
      </c>
    </row>
    <row r="15" spans="1:10" s="42" customFormat="1">
      <c r="A15" s="21" t="s">
        <v>149</v>
      </c>
      <c r="B15" s="27" t="s">
        <v>154</v>
      </c>
      <c r="C15" s="23">
        <v>1985200</v>
      </c>
      <c r="D15" s="86"/>
      <c r="E15" s="260">
        <v>837789.67</v>
      </c>
      <c r="F15" s="73">
        <f t="shared" si="0"/>
        <v>42.201776647189206</v>
      </c>
    </row>
    <row r="16" spans="1:10" s="42" customFormat="1">
      <c r="A16" s="195" t="s">
        <v>310</v>
      </c>
      <c r="B16" s="196" t="s">
        <v>239</v>
      </c>
      <c r="C16" s="255">
        <v>10000</v>
      </c>
      <c r="D16" s="241"/>
      <c r="E16" s="262">
        <v>0</v>
      </c>
      <c r="F16" s="197">
        <f t="shared" si="0"/>
        <v>0</v>
      </c>
    </row>
    <row r="17" spans="1:8" s="42" customFormat="1">
      <c r="A17" s="245"/>
      <c r="B17" s="246"/>
      <c r="C17" s="245"/>
      <c r="D17" s="245"/>
      <c r="E17" s="245"/>
      <c r="F17" s="245"/>
    </row>
    <row r="18" spans="1:8" s="42" customFormat="1">
      <c r="A18" s="318" t="s">
        <v>163</v>
      </c>
      <c r="B18" s="318"/>
      <c r="C18" s="242">
        <f>C23+C37+C70+C75+C111+C137+C144+C148+C161+C176+C182+C187+C155+C192</f>
        <v>2414490</v>
      </c>
      <c r="D18" s="242">
        <f>D23+D37+D70+D83+D111+D137+D144+D148+D161+D176+D182+D187+D155+D192</f>
        <v>0</v>
      </c>
      <c r="E18" s="243">
        <f>E23+E37+E70+E75+E111+E137+E144+E148+E161+E176+E182+E187+E155+E192</f>
        <v>974750.62999999989</v>
      </c>
      <c r="F18" s="244">
        <f>E18/C18*100</f>
        <v>40.370870452973499</v>
      </c>
    </row>
    <row r="19" spans="1:8" s="42" customFormat="1">
      <c r="A19" s="319" t="s">
        <v>293</v>
      </c>
      <c r="B19" s="320"/>
      <c r="C19" s="250"/>
      <c r="D19" s="250"/>
      <c r="E19" s="251"/>
      <c r="F19" s="252"/>
    </row>
    <row r="20" spans="1:8" s="42" customFormat="1">
      <c r="A20" s="319" t="s">
        <v>292</v>
      </c>
      <c r="B20" s="320"/>
      <c r="C20" s="320"/>
      <c r="D20" s="320"/>
      <c r="E20" s="320"/>
      <c r="F20" s="321"/>
    </row>
    <row r="21" spans="1:8" s="42" customFormat="1">
      <c r="A21" s="319" t="s">
        <v>171</v>
      </c>
      <c r="B21" s="320"/>
      <c r="C21" s="320"/>
      <c r="D21" s="320"/>
      <c r="E21" s="320"/>
      <c r="F21" s="321"/>
    </row>
    <row r="22" spans="1:8" s="42" customFormat="1">
      <c r="A22" s="315" t="s">
        <v>152</v>
      </c>
      <c r="B22" s="316"/>
      <c r="C22" s="316"/>
      <c r="D22" s="316"/>
      <c r="E22" s="316"/>
      <c r="F22" s="317"/>
    </row>
    <row r="23" spans="1:8">
      <c r="A23" s="50">
        <v>3</v>
      </c>
      <c r="B23" s="51" t="s">
        <v>60</v>
      </c>
      <c r="C23" s="47">
        <f t="shared" ref="C23:E23" si="3">C24</f>
        <v>22090</v>
      </c>
      <c r="D23" s="47">
        <f t="shared" si="3"/>
        <v>0</v>
      </c>
      <c r="E23" s="48">
        <f t="shared" si="3"/>
        <v>1954.54</v>
      </c>
      <c r="F23" s="84">
        <f>(E23/C23)*100</f>
        <v>8.8480760525124484</v>
      </c>
    </row>
    <row r="24" spans="1:8">
      <c r="A24" s="101" t="s">
        <v>46</v>
      </c>
      <c r="B24" s="102" t="s">
        <v>88</v>
      </c>
      <c r="C24" s="103">
        <f>C25+C33+C28</f>
        <v>22090</v>
      </c>
      <c r="D24" s="103"/>
      <c r="E24" s="104">
        <f>E25+E33</f>
        <v>1954.54</v>
      </c>
      <c r="F24" s="84">
        <f t="shared" ref="F24:F35" si="4">(E24/C24)*100</f>
        <v>8.8480760525124484</v>
      </c>
    </row>
    <row r="25" spans="1:8">
      <c r="A25" s="101" t="s">
        <v>48</v>
      </c>
      <c r="B25" s="102" t="s">
        <v>93</v>
      </c>
      <c r="C25" s="103">
        <f>SUM(C26:C27)</f>
        <v>4690</v>
      </c>
      <c r="D25" s="103"/>
      <c r="E25" s="104">
        <f>SUM(E26:E32)</f>
        <v>0</v>
      </c>
      <c r="F25" s="84">
        <f t="shared" si="4"/>
        <v>0</v>
      </c>
    </row>
    <row r="26" spans="1:8">
      <c r="A26" s="90" t="s">
        <v>70</v>
      </c>
      <c r="B26" s="71" t="s">
        <v>95</v>
      </c>
      <c r="C26" s="92">
        <v>4000</v>
      </c>
      <c r="D26" s="92"/>
      <c r="E26" s="93"/>
      <c r="F26" s="84">
        <f t="shared" si="4"/>
        <v>0</v>
      </c>
      <c r="H26"/>
    </row>
    <row r="27" spans="1:8">
      <c r="A27" s="90" t="s">
        <v>72</v>
      </c>
      <c r="B27" s="71" t="s">
        <v>314</v>
      </c>
      <c r="C27" s="92">
        <v>690</v>
      </c>
      <c r="D27" s="92"/>
      <c r="E27" s="93"/>
      <c r="F27" s="84"/>
      <c r="H27"/>
    </row>
    <row r="28" spans="1:8">
      <c r="A28" s="285" t="s">
        <v>49</v>
      </c>
      <c r="B28" s="107" t="s">
        <v>98</v>
      </c>
      <c r="C28" s="108">
        <f>SUM(C29:C32)</f>
        <v>8000</v>
      </c>
      <c r="D28" s="108">
        <f t="shared" ref="D28:F28" si="5">SUM(D29:D32)</f>
        <v>0</v>
      </c>
      <c r="E28" s="108">
        <f t="shared" si="5"/>
        <v>0</v>
      </c>
      <c r="F28" s="108">
        <f t="shared" si="5"/>
        <v>0</v>
      </c>
      <c r="H28"/>
    </row>
    <row r="29" spans="1:8">
      <c r="A29" s="90" t="s">
        <v>76</v>
      </c>
      <c r="B29" s="44" t="s">
        <v>102</v>
      </c>
      <c r="C29" s="92">
        <v>900</v>
      </c>
      <c r="D29" s="92"/>
      <c r="E29" s="93"/>
      <c r="F29" s="84">
        <f t="shared" si="4"/>
        <v>0</v>
      </c>
      <c r="H29"/>
    </row>
    <row r="30" spans="1:8">
      <c r="A30" s="90" t="s">
        <v>137</v>
      </c>
      <c r="B30" s="71" t="s">
        <v>141</v>
      </c>
      <c r="C30" s="92">
        <v>3800</v>
      </c>
      <c r="D30" s="92"/>
      <c r="E30" s="93"/>
      <c r="F30" s="84">
        <f t="shared" si="4"/>
        <v>0</v>
      </c>
    </row>
    <row r="31" spans="1:8">
      <c r="A31" s="90" t="s">
        <v>78</v>
      </c>
      <c r="B31" s="71" t="s">
        <v>104</v>
      </c>
      <c r="C31" s="92">
        <v>2400</v>
      </c>
      <c r="D31" s="92"/>
      <c r="E31" s="93"/>
      <c r="F31" s="84"/>
    </row>
    <row r="32" spans="1:8">
      <c r="A32" s="90" t="s">
        <v>80</v>
      </c>
      <c r="B32" s="71" t="s">
        <v>106</v>
      </c>
      <c r="C32" s="92">
        <v>900</v>
      </c>
      <c r="D32" s="92"/>
      <c r="E32" s="93"/>
      <c r="F32" s="84">
        <f t="shared" si="4"/>
        <v>0</v>
      </c>
    </row>
    <row r="33" spans="1:9">
      <c r="A33" s="101" t="s">
        <v>51</v>
      </c>
      <c r="B33" s="102" t="s">
        <v>117</v>
      </c>
      <c r="C33" s="103">
        <f>C34</f>
        <v>9400</v>
      </c>
      <c r="D33" s="103"/>
      <c r="E33" s="104">
        <f>E34+E35</f>
        <v>1954.54</v>
      </c>
      <c r="F33" s="84">
        <f t="shared" si="4"/>
        <v>20.792978723404254</v>
      </c>
    </row>
    <row r="34" spans="1:9">
      <c r="A34" s="90" t="s">
        <v>108</v>
      </c>
      <c r="B34" s="111" t="s">
        <v>118</v>
      </c>
      <c r="C34" s="92">
        <v>9400</v>
      </c>
      <c r="D34" s="92"/>
      <c r="E34" s="93">
        <v>1954.54</v>
      </c>
      <c r="F34" s="84">
        <f t="shared" si="4"/>
        <v>20.792978723404254</v>
      </c>
    </row>
    <row r="35" spans="1:9">
      <c r="A35" s="90" t="s">
        <v>138</v>
      </c>
      <c r="B35" s="111" t="s">
        <v>158</v>
      </c>
      <c r="C35" s="92"/>
      <c r="D35" s="92"/>
      <c r="E35" s="93"/>
      <c r="F35" s="84" t="e">
        <f t="shared" si="4"/>
        <v>#DIV/0!</v>
      </c>
    </row>
    <row r="36" spans="1:9">
      <c r="A36" s="315" t="s">
        <v>172</v>
      </c>
      <c r="B36" s="316"/>
      <c r="C36" s="316"/>
      <c r="D36" s="316"/>
      <c r="E36" s="316"/>
      <c r="F36" s="317"/>
    </row>
    <row r="37" spans="1:9">
      <c r="A37" s="50">
        <v>3</v>
      </c>
      <c r="B37" s="51" t="s">
        <v>60</v>
      </c>
      <c r="C37" s="47">
        <f>C38+C64</f>
        <v>85800</v>
      </c>
      <c r="D37" s="47"/>
      <c r="E37" s="48">
        <f>E38+E64</f>
        <v>40412.44</v>
      </c>
      <c r="F37" s="84">
        <f t="shared" ref="F37:F59" si="6">(E37/C37)*100</f>
        <v>47.100745920745922</v>
      </c>
    </row>
    <row r="38" spans="1:9">
      <c r="A38" s="101" t="s">
        <v>46</v>
      </c>
      <c r="B38" s="102" t="s">
        <v>88</v>
      </c>
      <c r="C38" s="103">
        <f>C39+C42+C48+C58</f>
        <v>84500</v>
      </c>
      <c r="D38" s="103"/>
      <c r="E38" s="104">
        <f>E39+E42+E48+E58</f>
        <v>39957.980000000003</v>
      </c>
      <c r="F38" s="94">
        <f t="shared" si="6"/>
        <v>47.287550295857997</v>
      </c>
      <c r="I38" s="5"/>
    </row>
    <row r="39" spans="1:9">
      <c r="A39" s="101" t="s">
        <v>47</v>
      </c>
      <c r="B39" s="102" t="s">
        <v>89</v>
      </c>
      <c r="C39" s="103">
        <f>SUM(C40:C41)</f>
        <v>5300</v>
      </c>
      <c r="D39" s="103"/>
      <c r="E39" s="104">
        <f>SUM(E40:E41)</f>
        <v>2676</v>
      </c>
      <c r="F39" s="94">
        <f t="shared" si="6"/>
        <v>50.490566037735853</v>
      </c>
    </row>
    <row r="40" spans="1:9">
      <c r="A40" s="70" t="s">
        <v>66</v>
      </c>
      <c r="B40" s="71" t="s">
        <v>90</v>
      </c>
      <c r="C40" s="72">
        <v>3100</v>
      </c>
      <c r="D40" s="72"/>
      <c r="E40" s="73">
        <v>776</v>
      </c>
      <c r="F40" s="87">
        <f t="shared" si="6"/>
        <v>25.032258064516128</v>
      </c>
    </row>
    <row r="41" spans="1:9">
      <c r="A41" s="70" t="s">
        <v>68</v>
      </c>
      <c r="B41" s="71" t="s">
        <v>92</v>
      </c>
      <c r="C41" s="72">
        <v>2200</v>
      </c>
      <c r="D41" s="72"/>
      <c r="E41" s="73">
        <v>1900</v>
      </c>
      <c r="F41" s="87">
        <f t="shared" si="6"/>
        <v>86.36363636363636</v>
      </c>
    </row>
    <row r="42" spans="1:9">
      <c r="A42" s="101" t="s">
        <v>48</v>
      </c>
      <c r="B42" s="102" t="s">
        <v>93</v>
      </c>
      <c r="C42" s="103">
        <f>C43+C44+C45+C46+C47</f>
        <v>20300</v>
      </c>
      <c r="D42" s="103"/>
      <c r="E42" s="104">
        <f>E43+E44+E45+E46+E47</f>
        <v>10649.870000000003</v>
      </c>
      <c r="F42" s="94">
        <f t="shared" si="6"/>
        <v>52.462413793103458</v>
      </c>
    </row>
    <row r="43" spans="1:9">
      <c r="A43" s="70" t="s">
        <v>69</v>
      </c>
      <c r="B43" s="71" t="s">
        <v>94</v>
      </c>
      <c r="C43" s="72">
        <v>7900</v>
      </c>
      <c r="D43" s="72"/>
      <c r="E43" s="73">
        <v>2978.22</v>
      </c>
      <c r="F43" s="87">
        <f t="shared" si="6"/>
        <v>37.698987341772153</v>
      </c>
    </row>
    <row r="44" spans="1:9">
      <c r="A44" s="70" t="s">
        <v>70</v>
      </c>
      <c r="B44" s="71" t="s">
        <v>95</v>
      </c>
      <c r="C44" s="72">
        <v>7000</v>
      </c>
      <c r="D44" s="72"/>
      <c r="E44" s="73">
        <v>5655.47</v>
      </c>
      <c r="F44" s="87">
        <f>(E44/C44)*100</f>
        <v>80.792428571428573</v>
      </c>
    </row>
    <row r="45" spans="1:9">
      <c r="A45" s="70" t="s">
        <v>71</v>
      </c>
      <c r="B45" s="71" t="s">
        <v>96</v>
      </c>
      <c r="C45" s="72">
        <v>2800</v>
      </c>
      <c r="D45" s="72"/>
      <c r="E45" s="73">
        <v>1093.03</v>
      </c>
      <c r="F45" s="87">
        <f t="shared" si="6"/>
        <v>39.036785714285713</v>
      </c>
    </row>
    <row r="46" spans="1:9">
      <c r="A46" s="70" t="s">
        <v>72</v>
      </c>
      <c r="B46" s="71" t="s">
        <v>97</v>
      </c>
      <c r="C46" s="72">
        <v>2100</v>
      </c>
      <c r="D46" s="72"/>
      <c r="E46" s="73">
        <v>878.2</v>
      </c>
      <c r="F46" s="87">
        <f t="shared" si="6"/>
        <v>41.819047619047623</v>
      </c>
    </row>
    <row r="47" spans="1:9">
      <c r="A47" s="70" t="s">
        <v>173</v>
      </c>
      <c r="B47" s="71" t="s">
        <v>174</v>
      </c>
      <c r="C47" s="72">
        <v>500</v>
      </c>
      <c r="D47" s="72"/>
      <c r="E47" s="73">
        <v>44.95</v>
      </c>
      <c r="F47" s="87">
        <f t="shared" si="6"/>
        <v>8.99</v>
      </c>
    </row>
    <row r="48" spans="1:9">
      <c r="A48" s="101" t="s">
        <v>49</v>
      </c>
      <c r="B48" s="102" t="s">
        <v>98</v>
      </c>
      <c r="C48" s="103">
        <f>C49+C50+C51+C52+C53+C54+C55+C56+C57</f>
        <v>51800</v>
      </c>
      <c r="D48" s="103"/>
      <c r="E48" s="104">
        <f>E49+E50+E51+E52+E53+E54+E55+E56+E57</f>
        <v>22850.070000000003</v>
      </c>
      <c r="F48" s="94">
        <f t="shared" si="6"/>
        <v>44.112104247104256</v>
      </c>
    </row>
    <row r="49" spans="1:6">
      <c r="A49" s="43" t="s">
        <v>73</v>
      </c>
      <c r="B49" s="44" t="s">
        <v>99</v>
      </c>
      <c r="C49" s="23">
        <v>3500</v>
      </c>
      <c r="D49" s="23"/>
      <c r="E49" s="22">
        <v>4155.88</v>
      </c>
      <c r="F49" s="86">
        <f t="shared" si="6"/>
        <v>118.73942857142859</v>
      </c>
    </row>
    <row r="50" spans="1:6">
      <c r="A50" s="43" t="s">
        <v>74</v>
      </c>
      <c r="B50" s="44" t="s">
        <v>100</v>
      </c>
      <c r="C50" s="23">
        <v>18500</v>
      </c>
      <c r="D50" s="23"/>
      <c r="E50" s="22">
        <v>10479.48</v>
      </c>
      <c r="F50" s="86">
        <f t="shared" si="6"/>
        <v>56.645837837837831</v>
      </c>
    </row>
    <row r="51" spans="1:6">
      <c r="A51" s="43" t="s">
        <v>75</v>
      </c>
      <c r="B51" s="44" t="s">
        <v>101</v>
      </c>
      <c r="C51" s="23">
        <v>500</v>
      </c>
      <c r="D51" s="23"/>
      <c r="E51" s="22">
        <v>1340.72</v>
      </c>
      <c r="F51" s="86">
        <f t="shared" si="6"/>
        <v>268.14400000000001</v>
      </c>
    </row>
    <row r="52" spans="1:6">
      <c r="A52" s="43" t="s">
        <v>76</v>
      </c>
      <c r="B52" s="44" t="s">
        <v>102</v>
      </c>
      <c r="C52" s="23">
        <v>18700</v>
      </c>
      <c r="D52" s="23"/>
      <c r="E52" s="22">
        <v>3340.64</v>
      </c>
      <c r="F52" s="86">
        <f t="shared" si="6"/>
        <v>17.864385026737967</v>
      </c>
    </row>
    <row r="53" spans="1:6">
      <c r="A53" s="43" t="s">
        <v>77</v>
      </c>
      <c r="B53" s="44" t="s">
        <v>103</v>
      </c>
      <c r="C53" s="23">
        <v>0</v>
      </c>
      <c r="D53" s="23"/>
      <c r="E53" s="22">
        <v>518.08000000000004</v>
      </c>
      <c r="F53" s="86" t="e">
        <f t="shared" si="6"/>
        <v>#DIV/0!</v>
      </c>
    </row>
    <row r="54" spans="1:6">
      <c r="A54" s="43" t="s">
        <v>137</v>
      </c>
      <c r="B54" s="44" t="s">
        <v>141</v>
      </c>
      <c r="C54" s="23">
        <v>4000</v>
      </c>
      <c r="D54" s="23"/>
      <c r="E54" s="22">
        <v>0</v>
      </c>
      <c r="F54" s="86">
        <f t="shared" si="6"/>
        <v>0</v>
      </c>
    </row>
    <row r="55" spans="1:6">
      <c r="A55" s="43" t="s">
        <v>78</v>
      </c>
      <c r="B55" s="44" t="s">
        <v>104</v>
      </c>
      <c r="C55" s="23">
        <v>500</v>
      </c>
      <c r="D55" s="23"/>
      <c r="E55" s="22">
        <v>315.22000000000003</v>
      </c>
      <c r="F55" s="86">
        <f t="shared" si="6"/>
        <v>63.043999999999997</v>
      </c>
    </row>
    <row r="56" spans="1:6">
      <c r="A56" s="43" t="s">
        <v>79</v>
      </c>
      <c r="B56" s="44" t="s">
        <v>105</v>
      </c>
      <c r="C56" s="23">
        <v>3300</v>
      </c>
      <c r="D56" s="23"/>
      <c r="E56" s="22">
        <v>788</v>
      </c>
      <c r="F56" s="86">
        <f t="shared" si="6"/>
        <v>23.878787878787879</v>
      </c>
    </row>
    <row r="57" spans="1:6">
      <c r="A57" s="43" t="s">
        <v>80</v>
      </c>
      <c r="B57" s="44" t="s">
        <v>106</v>
      </c>
      <c r="C57" s="23">
        <v>2800</v>
      </c>
      <c r="D57" s="23"/>
      <c r="E57" s="22">
        <v>1912.05</v>
      </c>
      <c r="F57" s="86">
        <f t="shared" si="6"/>
        <v>68.287499999999994</v>
      </c>
    </row>
    <row r="58" spans="1:6">
      <c r="A58" s="101" t="s">
        <v>51</v>
      </c>
      <c r="B58" s="102" t="s">
        <v>117</v>
      </c>
      <c r="C58" s="103">
        <f>C59+C60+C61+C63</f>
        <v>7100</v>
      </c>
      <c r="D58" s="103"/>
      <c r="E58" s="104">
        <f>E59+E60+E61+E63+E62</f>
        <v>3782.04</v>
      </c>
      <c r="F58" s="94">
        <f t="shared" si="6"/>
        <v>53.268169014084506</v>
      </c>
    </row>
    <row r="59" spans="1:6">
      <c r="A59" s="43" t="s">
        <v>138</v>
      </c>
      <c r="B59" s="44" t="s">
        <v>158</v>
      </c>
      <c r="C59" s="23">
        <v>3700</v>
      </c>
      <c r="D59" s="23"/>
      <c r="E59" s="22">
        <v>2733.86</v>
      </c>
      <c r="F59" s="86">
        <f t="shared" si="6"/>
        <v>73.888108108108113</v>
      </c>
    </row>
    <row r="60" spans="1:6">
      <c r="A60" s="43" t="s">
        <v>109</v>
      </c>
      <c r="B60" s="44" t="s">
        <v>119</v>
      </c>
      <c r="C60" s="23">
        <v>400</v>
      </c>
      <c r="D60" s="23"/>
      <c r="E60" s="22">
        <v>0</v>
      </c>
      <c r="F60" s="86">
        <f t="shared" ref="F60:F68" si="7">(E60/C60)*100</f>
        <v>0</v>
      </c>
    </row>
    <row r="61" spans="1:6">
      <c r="A61" s="43" t="s">
        <v>110</v>
      </c>
      <c r="B61" s="44" t="s">
        <v>120</v>
      </c>
      <c r="C61" s="23">
        <v>300</v>
      </c>
      <c r="D61" s="23"/>
      <c r="E61" s="22">
        <v>935</v>
      </c>
      <c r="F61" s="86">
        <f t="shared" si="7"/>
        <v>311.66666666666669</v>
      </c>
    </row>
    <row r="62" spans="1:6">
      <c r="A62" s="43" t="s">
        <v>139</v>
      </c>
      <c r="B62" s="44" t="s">
        <v>142</v>
      </c>
      <c r="C62" s="23">
        <v>0</v>
      </c>
      <c r="D62" s="23"/>
      <c r="E62" s="22">
        <v>33.18</v>
      </c>
      <c r="F62" s="86" t="e">
        <f t="shared" si="7"/>
        <v>#DIV/0!</v>
      </c>
    </row>
    <row r="63" spans="1:6">
      <c r="A63" s="43" t="s">
        <v>111</v>
      </c>
      <c r="B63" s="44" t="s">
        <v>117</v>
      </c>
      <c r="C63" s="23">
        <v>2700</v>
      </c>
      <c r="D63" s="23"/>
      <c r="E63" s="22">
        <v>80</v>
      </c>
      <c r="F63" s="86">
        <f t="shared" si="7"/>
        <v>2.9629629629629632</v>
      </c>
    </row>
    <row r="64" spans="1:6">
      <c r="A64" s="101" t="s">
        <v>52</v>
      </c>
      <c r="B64" s="102" t="s">
        <v>121</v>
      </c>
      <c r="C64" s="103">
        <f>C65</f>
        <v>1300</v>
      </c>
      <c r="D64" s="103"/>
      <c r="E64" s="104">
        <f>E65</f>
        <v>454.46</v>
      </c>
      <c r="F64" s="94">
        <f t="shared" si="7"/>
        <v>34.958461538461535</v>
      </c>
    </row>
    <row r="65" spans="1:6">
      <c r="A65" s="101" t="s">
        <v>54</v>
      </c>
      <c r="B65" s="102" t="s">
        <v>122</v>
      </c>
      <c r="C65" s="103">
        <f>C66+C67+C68</f>
        <v>1300</v>
      </c>
      <c r="D65" s="103"/>
      <c r="E65" s="104">
        <f>E66+E67+E68</f>
        <v>454.46</v>
      </c>
      <c r="F65" s="94">
        <f t="shared" si="7"/>
        <v>34.958461538461535</v>
      </c>
    </row>
    <row r="66" spans="1:6">
      <c r="A66" s="43" t="s">
        <v>112</v>
      </c>
      <c r="B66" s="44" t="s">
        <v>123</v>
      </c>
      <c r="C66" s="23">
        <v>800</v>
      </c>
      <c r="D66" s="23"/>
      <c r="E66" s="22">
        <v>454.46</v>
      </c>
      <c r="F66" s="86">
        <f t="shared" si="7"/>
        <v>56.807499999999997</v>
      </c>
    </row>
    <row r="67" spans="1:6">
      <c r="A67" s="43" t="s">
        <v>113</v>
      </c>
      <c r="B67" s="44" t="s">
        <v>124</v>
      </c>
      <c r="C67" s="23">
        <v>500</v>
      </c>
      <c r="D67" s="23"/>
      <c r="E67" s="22">
        <v>0</v>
      </c>
      <c r="F67" s="86">
        <f t="shared" si="7"/>
        <v>0</v>
      </c>
    </row>
    <row r="68" spans="1:6">
      <c r="A68" s="43" t="s">
        <v>140</v>
      </c>
      <c r="B68" s="44" t="s">
        <v>159</v>
      </c>
      <c r="C68" s="23">
        <v>0</v>
      </c>
      <c r="D68" s="23"/>
      <c r="E68" s="22">
        <v>0</v>
      </c>
      <c r="F68" s="86" t="e">
        <f t="shared" si="7"/>
        <v>#DIV/0!</v>
      </c>
    </row>
    <row r="69" spans="1:6">
      <c r="A69" s="315" t="s">
        <v>156</v>
      </c>
      <c r="B69" s="316"/>
      <c r="C69" s="316"/>
      <c r="D69" s="316"/>
      <c r="E69" s="316"/>
      <c r="F69" s="317"/>
    </row>
    <row r="70" spans="1:6">
      <c r="A70" s="50">
        <v>3</v>
      </c>
      <c r="B70" s="51" t="s">
        <v>60</v>
      </c>
      <c r="C70" s="47">
        <f t="shared" ref="C70:E72" si="8">C71</f>
        <v>100</v>
      </c>
      <c r="D70" s="47"/>
      <c r="E70" s="48">
        <f>E71</f>
        <v>0</v>
      </c>
      <c r="F70" s="84">
        <f t="shared" ref="F70:F73" si="9">(E70/C70)*100</f>
        <v>0</v>
      </c>
    </row>
    <row r="71" spans="1:6">
      <c r="A71" s="101" t="s">
        <v>52</v>
      </c>
      <c r="B71" s="102" t="s">
        <v>121</v>
      </c>
      <c r="C71" s="103">
        <f>C72</f>
        <v>100</v>
      </c>
      <c r="D71" s="103"/>
      <c r="E71" s="104">
        <f t="shared" si="8"/>
        <v>0</v>
      </c>
      <c r="F71" s="94">
        <f t="shared" si="9"/>
        <v>0</v>
      </c>
    </row>
    <row r="72" spans="1:6">
      <c r="A72" s="101" t="s">
        <v>54</v>
      </c>
      <c r="B72" s="102" t="s">
        <v>122</v>
      </c>
      <c r="C72" s="103">
        <f t="shared" si="8"/>
        <v>100</v>
      </c>
      <c r="D72" s="103"/>
      <c r="E72" s="104">
        <f t="shared" si="8"/>
        <v>0</v>
      </c>
      <c r="F72" s="94">
        <f t="shared" si="9"/>
        <v>0</v>
      </c>
    </row>
    <row r="73" spans="1:6">
      <c r="A73" s="70" t="s">
        <v>112</v>
      </c>
      <c r="B73" s="71" t="s">
        <v>123</v>
      </c>
      <c r="C73" s="72">
        <v>100</v>
      </c>
      <c r="D73" s="72"/>
      <c r="E73" s="73">
        <v>0</v>
      </c>
      <c r="F73" s="87">
        <f t="shared" si="9"/>
        <v>0</v>
      </c>
    </row>
    <row r="74" spans="1:6">
      <c r="A74" s="315" t="s">
        <v>155</v>
      </c>
      <c r="B74" s="316"/>
      <c r="C74" s="316"/>
      <c r="D74" s="316"/>
      <c r="E74" s="316"/>
      <c r="F74" s="317"/>
    </row>
    <row r="75" spans="1:6">
      <c r="A75" s="89">
        <v>3</v>
      </c>
      <c r="B75" s="51" t="s">
        <v>60</v>
      </c>
      <c r="C75" s="47">
        <f>C76+C83</f>
        <v>146000</v>
      </c>
      <c r="D75" s="47">
        <f>D76+D83</f>
        <v>0</v>
      </c>
      <c r="E75" s="48">
        <f>E76+E83+E107</f>
        <v>58572.71</v>
      </c>
      <c r="F75" s="84">
        <f t="shared" ref="F75:F82" si="10">(E75/C75)*100</f>
        <v>40.118294520547941</v>
      </c>
    </row>
    <row r="76" spans="1:6">
      <c r="A76" s="101" t="s">
        <v>43</v>
      </c>
      <c r="B76" s="102" t="s">
        <v>82</v>
      </c>
      <c r="C76" s="103">
        <f>C77+C81+C79</f>
        <v>13200</v>
      </c>
      <c r="D76" s="103">
        <f t="shared" ref="D76:E76" si="11">D77+D81+D79</f>
        <v>0</v>
      </c>
      <c r="E76" s="104">
        <f t="shared" si="11"/>
        <v>8916.51</v>
      </c>
      <c r="F76" s="94">
        <f t="shared" si="10"/>
        <v>67.54931818181818</v>
      </c>
    </row>
    <row r="77" spans="1:6">
      <c r="A77" s="101" t="s">
        <v>42</v>
      </c>
      <c r="B77" s="102" t="s">
        <v>83</v>
      </c>
      <c r="C77" s="103">
        <f>C78</f>
        <v>7000</v>
      </c>
      <c r="D77" s="103">
        <f t="shared" ref="D77:E77" si="12">D78</f>
        <v>0</v>
      </c>
      <c r="E77" s="104">
        <f t="shared" si="12"/>
        <v>4649.37</v>
      </c>
      <c r="F77" s="94">
        <f t="shared" si="10"/>
        <v>66.419571428571416</v>
      </c>
    </row>
    <row r="78" spans="1:6">
      <c r="A78" s="70" t="s">
        <v>63</v>
      </c>
      <c r="B78" s="71" t="s">
        <v>84</v>
      </c>
      <c r="C78" s="72">
        <v>7000</v>
      </c>
      <c r="D78" s="72"/>
      <c r="E78" s="73">
        <v>4649.37</v>
      </c>
      <c r="F78" s="94">
        <f t="shared" si="10"/>
        <v>66.419571428571416</v>
      </c>
    </row>
    <row r="79" spans="1:6">
      <c r="A79" s="106" t="s">
        <v>44</v>
      </c>
      <c r="B79" s="107" t="s">
        <v>85</v>
      </c>
      <c r="C79" s="108">
        <f>C80</f>
        <v>5000</v>
      </c>
      <c r="D79" s="108"/>
      <c r="E79" s="109">
        <f>E80</f>
        <v>3500</v>
      </c>
      <c r="F79" s="286"/>
    </row>
    <row r="80" spans="1:6">
      <c r="A80" s="70" t="s">
        <v>64</v>
      </c>
      <c r="B80" s="71" t="s">
        <v>85</v>
      </c>
      <c r="C80" s="72">
        <v>5000</v>
      </c>
      <c r="D80" s="72"/>
      <c r="E80" s="73">
        <v>3500</v>
      </c>
      <c r="F80" s="94"/>
    </row>
    <row r="81" spans="1:6">
      <c r="A81" s="101" t="s">
        <v>45</v>
      </c>
      <c r="B81" s="102" t="s">
        <v>86</v>
      </c>
      <c r="C81" s="103">
        <f>C82</f>
        <v>1200</v>
      </c>
      <c r="D81" s="103">
        <f t="shared" ref="D81:E81" si="13">D82</f>
        <v>0</v>
      </c>
      <c r="E81" s="104">
        <f t="shared" si="13"/>
        <v>767.14</v>
      </c>
      <c r="F81" s="94">
        <f t="shared" si="10"/>
        <v>63.928333333333335</v>
      </c>
    </row>
    <row r="82" spans="1:6">
      <c r="A82" s="70" t="s">
        <v>65</v>
      </c>
      <c r="B82" s="71" t="s">
        <v>87</v>
      </c>
      <c r="C82" s="72">
        <v>1200</v>
      </c>
      <c r="D82" s="72"/>
      <c r="E82" s="73">
        <v>767.14</v>
      </c>
      <c r="F82" s="94">
        <f t="shared" si="10"/>
        <v>63.928333333333335</v>
      </c>
    </row>
    <row r="83" spans="1:6">
      <c r="A83" s="101" t="s">
        <v>46</v>
      </c>
      <c r="B83" s="102" t="s">
        <v>88</v>
      </c>
      <c r="C83" s="103">
        <f>C84+C88+C92+C101+C103+C107</f>
        <v>132800</v>
      </c>
      <c r="D83" s="103"/>
      <c r="E83" s="104">
        <f>E84+E88+E92+E101+E103</f>
        <v>49346.09</v>
      </c>
      <c r="F83" s="105">
        <f>E83/C83*100</f>
        <v>37.158200301204822</v>
      </c>
    </row>
    <row r="84" spans="1:6">
      <c r="A84" s="101" t="s">
        <v>47</v>
      </c>
      <c r="B84" s="102" t="s">
        <v>89</v>
      </c>
      <c r="C84" s="103">
        <f>C85+C86+C87</f>
        <v>28000</v>
      </c>
      <c r="D84" s="103"/>
      <c r="E84" s="104">
        <f>E85+E86+E87</f>
        <v>5461.78</v>
      </c>
      <c r="F84" s="105">
        <f t="shared" ref="F84:F109" si="14">E84/C84*100</f>
        <v>19.506357142857141</v>
      </c>
    </row>
    <row r="85" spans="1:6" ht="15" customHeight="1">
      <c r="A85" s="70" t="s">
        <v>66</v>
      </c>
      <c r="B85" s="71" t="s">
        <v>90</v>
      </c>
      <c r="C85" s="72">
        <v>25000</v>
      </c>
      <c r="D85" s="72"/>
      <c r="E85" s="73">
        <v>5091.78</v>
      </c>
      <c r="F85" s="105">
        <f t="shared" si="14"/>
        <v>20.36712</v>
      </c>
    </row>
    <row r="86" spans="1:6">
      <c r="A86" s="70" t="s">
        <v>68</v>
      </c>
      <c r="B86" s="71" t="s">
        <v>92</v>
      </c>
      <c r="C86" s="72">
        <v>3000</v>
      </c>
      <c r="D86" s="72"/>
      <c r="E86" s="73">
        <v>370</v>
      </c>
      <c r="F86" s="105">
        <f t="shared" si="14"/>
        <v>12.333333333333334</v>
      </c>
    </row>
    <row r="87" spans="1:6">
      <c r="A87" s="70" t="s">
        <v>134</v>
      </c>
      <c r="B87" s="71" t="s">
        <v>160</v>
      </c>
      <c r="C87" s="72">
        <v>0</v>
      </c>
      <c r="D87" s="72">
        <v>0</v>
      </c>
      <c r="E87" s="73"/>
      <c r="F87" s="105" t="e">
        <f t="shared" si="14"/>
        <v>#DIV/0!</v>
      </c>
    </row>
    <row r="88" spans="1:6">
      <c r="A88" s="101" t="s">
        <v>48</v>
      </c>
      <c r="B88" s="102" t="s">
        <v>93</v>
      </c>
      <c r="C88" s="103">
        <f>SUM(C89:C91)</f>
        <v>10000</v>
      </c>
      <c r="D88" s="103"/>
      <c r="E88" s="104">
        <f>SUM(E89:E91)</f>
        <v>247.88</v>
      </c>
      <c r="F88" s="105">
        <f t="shared" si="14"/>
        <v>2.4788000000000001</v>
      </c>
    </row>
    <row r="89" spans="1:6">
      <c r="A89" s="70" t="s">
        <v>69</v>
      </c>
      <c r="B89" s="71" t="s">
        <v>94</v>
      </c>
      <c r="C89" s="72">
        <v>5000</v>
      </c>
      <c r="D89" s="72"/>
      <c r="E89" s="73"/>
      <c r="F89" s="105">
        <f t="shared" si="14"/>
        <v>0</v>
      </c>
    </row>
    <row r="90" spans="1:6">
      <c r="A90" s="70" t="s">
        <v>71</v>
      </c>
      <c r="B90" s="71" t="s">
        <v>96</v>
      </c>
      <c r="C90" s="72">
        <v>2000</v>
      </c>
      <c r="D90" s="72"/>
      <c r="E90" s="73">
        <v>76.98</v>
      </c>
      <c r="F90" s="105">
        <f t="shared" si="14"/>
        <v>3.8490000000000002</v>
      </c>
    </row>
    <row r="91" spans="1:6">
      <c r="A91" s="70" t="s">
        <v>72</v>
      </c>
      <c r="B91" s="71" t="s">
        <v>97</v>
      </c>
      <c r="C91" s="72">
        <v>3000</v>
      </c>
      <c r="D91" s="72"/>
      <c r="E91" s="73">
        <v>170.9</v>
      </c>
      <c r="F91" s="105">
        <f t="shared" si="14"/>
        <v>5.6966666666666663</v>
      </c>
    </row>
    <row r="92" spans="1:6">
      <c r="A92" s="101" t="s">
        <v>49</v>
      </c>
      <c r="B92" s="102" t="s">
        <v>98</v>
      </c>
      <c r="C92" s="103">
        <f>SUM(C93:C100)</f>
        <v>71800</v>
      </c>
      <c r="D92" s="103"/>
      <c r="E92" s="104">
        <f>SUM(E93:E100)</f>
        <v>34146.82</v>
      </c>
      <c r="F92" s="105">
        <f t="shared" si="14"/>
        <v>47.558245125348186</v>
      </c>
    </row>
    <row r="93" spans="1:6">
      <c r="A93" s="70" t="s">
        <v>73</v>
      </c>
      <c r="B93" s="71" t="s">
        <v>99</v>
      </c>
      <c r="C93" s="72">
        <v>6000</v>
      </c>
      <c r="D93" s="72"/>
      <c r="E93" s="73">
        <v>1260.31</v>
      </c>
      <c r="F93" s="105">
        <f t="shared" si="14"/>
        <v>21.005166666666668</v>
      </c>
    </row>
    <row r="94" spans="1:6">
      <c r="A94" s="70" t="s">
        <v>74</v>
      </c>
      <c r="B94" s="71" t="s">
        <v>100</v>
      </c>
      <c r="C94" s="72">
        <v>4000</v>
      </c>
      <c r="D94" s="72"/>
      <c r="E94" s="73"/>
      <c r="F94" s="105">
        <f t="shared" si="14"/>
        <v>0</v>
      </c>
    </row>
    <row r="95" spans="1:6">
      <c r="A95" s="70" t="s">
        <v>75</v>
      </c>
      <c r="B95" s="71" t="s">
        <v>101</v>
      </c>
      <c r="C95" s="72">
        <v>8800</v>
      </c>
      <c r="D95" s="72"/>
      <c r="E95" s="73"/>
      <c r="F95" s="105">
        <f t="shared" si="14"/>
        <v>0</v>
      </c>
    </row>
    <row r="96" spans="1:6">
      <c r="A96" s="70" t="s">
        <v>77</v>
      </c>
      <c r="B96" s="71" t="s">
        <v>103</v>
      </c>
      <c r="C96" s="72">
        <v>15000</v>
      </c>
      <c r="D96" s="72"/>
      <c r="E96" s="73">
        <v>8352.94</v>
      </c>
      <c r="F96" s="105">
        <f t="shared" si="14"/>
        <v>55.686266666666675</v>
      </c>
    </row>
    <row r="97" spans="1:6">
      <c r="A97" s="70" t="s">
        <v>137</v>
      </c>
      <c r="B97" s="71" t="s">
        <v>141</v>
      </c>
      <c r="C97" s="72">
        <v>10000</v>
      </c>
      <c r="D97" s="72"/>
      <c r="E97" s="73"/>
      <c r="F97" s="105">
        <f t="shared" si="14"/>
        <v>0</v>
      </c>
    </row>
    <row r="98" spans="1:6">
      <c r="A98" s="70" t="s">
        <v>78</v>
      </c>
      <c r="B98" s="71" t="s">
        <v>104</v>
      </c>
      <c r="C98" s="72">
        <v>19000</v>
      </c>
      <c r="D98" s="72"/>
      <c r="E98" s="73">
        <v>15268.27</v>
      </c>
      <c r="F98" s="105">
        <f t="shared" si="14"/>
        <v>80.359315789473683</v>
      </c>
    </row>
    <row r="99" spans="1:6">
      <c r="A99" s="70" t="s">
        <v>79</v>
      </c>
      <c r="B99" s="71" t="s">
        <v>105</v>
      </c>
      <c r="C99" s="72">
        <v>1000</v>
      </c>
      <c r="D99" s="72"/>
      <c r="E99" s="73"/>
      <c r="F99" s="105">
        <f t="shared" si="14"/>
        <v>0</v>
      </c>
    </row>
    <row r="100" spans="1:6">
      <c r="A100" s="70" t="s">
        <v>80</v>
      </c>
      <c r="B100" s="71" t="s">
        <v>106</v>
      </c>
      <c r="C100" s="72">
        <v>8000</v>
      </c>
      <c r="D100" s="72"/>
      <c r="E100" s="73">
        <v>9265.2999999999993</v>
      </c>
      <c r="F100" s="105">
        <f t="shared" si="14"/>
        <v>115.81625</v>
      </c>
    </row>
    <row r="101" spans="1:6">
      <c r="A101" s="101" t="s">
        <v>50</v>
      </c>
      <c r="B101" s="102" t="s">
        <v>107</v>
      </c>
      <c r="C101" s="103">
        <f>C102</f>
        <v>10000</v>
      </c>
      <c r="D101" s="103"/>
      <c r="E101" s="104">
        <f>E102</f>
        <v>2303.8200000000002</v>
      </c>
      <c r="F101" s="105">
        <f t="shared" si="14"/>
        <v>23.0382</v>
      </c>
    </row>
    <row r="102" spans="1:6">
      <c r="A102" s="70" t="s">
        <v>81</v>
      </c>
      <c r="B102" s="71" t="s">
        <v>107</v>
      </c>
      <c r="C102" s="72">
        <v>10000</v>
      </c>
      <c r="D102" s="72"/>
      <c r="E102" s="73">
        <v>2303.8200000000002</v>
      </c>
      <c r="F102" s="105">
        <f t="shared" si="14"/>
        <v>23.0382</v>
      </c>
    </row>
    <row r="103" spans="1:6">
      <c r="A103" s="101" t="s">
        <v>51</v>
      </c>
      <c r="B103" s="102" t="s">
        <v>117</v>
      </c>
      <c r="C103" s="103">
        <f>SUM(C104:C106)</f>
        <v>11900</v>
      </c>
      <c r="D103" s="103"/>
      <c r="E103" s="104">
        <f>SUM(E104:E106)</f>
        <v>7185.79</v>
      </c>
      <c r="F103" s="105">
        <f t="shared" si="14"/>
        <v>60.384789915966387</v>
      </c>
    </row>
    <row r="104" spans="1:6">
      <c r="A104" s="70" t="s">
        <v>109</v>
      </c>
      <c r="B104" s="71" t="s">
        <v>119</v>
      </c>
      <c r="C104" s="72">
        <v>4900</v>
      </c>
      <c r="D104" s="72"/>
      <c r="E104" s="73">
        <v>4598.28</v>
      </c>
      <c r="F104" s="105">
        <f t="shared" si="14"/>
        <v>93.842448979591836</v>
      </c>
    </row>
    <row r="105" spans="1:6">
      <c r="A105" s="70" t="s">
        <v>110</v>
      </c>
      <c r="B105" s="71" t="s">
        <v>120</v>
      </c>
      <c r="C105" s="72">
        <v>2000</v>
      </c>
      <c r="D105" s="72"/>
      <c r="E105" s="73"/>
      <c r="F105" s="105">
        <f t="shared" si="14"/>
        <v>0</v>
      </c>
    </row>
    <row r="106" spans="1:6">
      <c r="A106" s="70" t="s">
        <v>111</v>
      </c>
      <c r="B106" s="71" t="s">
        <v>117</v>
      </c>
      <c r="C106" s="72">
        <v>5000</v>
      </c>
      <c r="D106" s="72"/>
      <c r="E106" s="73">
        <v>2587.5100000000002</v>
      </c>
      <c r="F106" s="105">
        <f t="shared" si="14"/>
        <v>51.7502</v>
      </c>
    </row>
    <row r="107" spans="1:6">
      <c r="A107" s="106" t="s">
        <v>52</v>
      </c>
      <c r="B107" s="107" t="s">
        <v>121</v>
      </c>
      <c r="C107" s="108">
        <f>C108</f>
        <v>1100</v>
      </c>
      <c r="D107" s="108"/>
      <c r="E107" s="109">
        <f>E108</f>
        <v>310.11</v>
      </c>
      <c r="F107" s="105">
        <f t="shared" si="14"/>
        <v>28.191818181818185</v>
      </c>
    </row>
    <row r="108" spans="1:6">
      <c r="A108" s="70" t="s">
        <v>54</v>
      </c>
      <c r="B108" s="71" t="s">
        <v>122</v>
      </c>
      <c r="C108" s="72">
        <f>C109</f>
        <v>1100</v>
      </c>
      <c r="D108" s="72"/>
      <c r="E108" s="73">
        <f>E109</f>
        <v>310.11</v>
      </c>
      <c r="F108" s="105">
        <f>E108/C108*100</f>
        <v>28.191818181818185</v>
      </c>
    </row>
    <row r="109" spans="1:6">
      <c r="A109" s="70" t="s">
        <v>112</v>
      </c>
      <c r="B109" s="71" t="s">
        <v>123</v>
      </c>
      <c r="C109" s="72">
        <v>1100</v>
      </c>
      <c r="D109" s="72"/>
      <c r="E109" s="73">
        <v>310.11</v>
      </c>
      <c r="F109" s="105">
        <f t="shared" si="14"/>
        <v>28.191818181818185</v>
      </c>
    </row>
    <row r="110" spans="1:6">
      <c r="A110" s="315" t="s">
        <v>157</v>
      </c>
      <c r="B110" s="316"/>
      <c r="C110" s="316"/>
      <c r="D110" s="316"/>
      <c r="E110" s="316"/>
      <c r="F110" s="317"/>
    </row>
    <row r="111" spans="1:6">
      <c r="A111" s="50">
        <v>3</v>
      </c>
      <c r="B111" s="51" t="s">
        <v>60</v>
      </c>
      <c r="C111" s="47">
        <f>C112+C120+C132</f>
        <v>1983200</v>
      </c>
      <c r="D111" s="47"/>
      <c r="E111" s="48">
        <f>E112+E120+E132</f>
        <v>830917.29</v>
      </c>
      <c r="F111" s="84">
        <f t="shared" ref="F111:F115" si="15">(E111/C111)*100</f>
        <v>41.897806070996374</v>
      </c>
    </row>
    <row r="112" spans="1:6">
      <c r="A112" s="101" t="s">
        <v>43</v>
      </c>
      <c r="B112" s="102" t="s">
        <v>82</v>
      </c>
      <c r="C112" s="103">
        <f>C113+C115+C117</f>
        <v>1922000</v>
      </c>
      <c r="D112" s="103"/>
      <c r="E112" s="104">
        <f>E113+E115+E117</f>
        <v>817269.59000000008</v>
      </c>
      <c r="F112" s="94">
        <f t="shared" si="15"/>
        <v>42.521830905306977</v>
      </c>
    </row>
    <row r="113" spans="1:9">
      <c r="A113" s="101" t="s">
        <v>42</v>
      </c>
      <c r="B113" s="102" t="s">
        <v>83</v>
      </c>
      <c r="C113" s="103">
        <f>C114</f>
        <v>1600000</v>
      </c>
      <c r="D113" s="103"/>
      <c r="E113" s="104">
        <f>E114</f>
        <v>690373.54</v>
      </c>
      <c r="F113" s="94">
        <f t="shared" si="15"/>
        <v>43.148346250000003</v>
      </c>
    </row>
    <row r="114" spans="1:9">
      <c r="A114" s="70" t="s">
        <v>63</v>
      </c>
      <c r="B114" s="71" t="s">
        <v>84</v>
      </c>
      <c r="C114" s="72">
        <v>1600000</v>
      </c>
      <c r="D114" s="72"/>
      <c r="E114" s="73">
        <v>690373.54</v>
      </c>
      <c r="F114" s="87">
        <f t="shared" si="15"/>
        <v>43.148346250000003</v>
      </c>
    </row>
    <row r="115" spans="1:9">
      <c r="A115" s="101" t="s">
        <v>44</v>
      </c>
      <c r="B115" s="102" t="s">
        <v>85</v>
      </c>
      <c r="C115" s="103">
        <f>C116</f>
        <v>58000</v>
      </c>
      <c r="D115" s="103"/>
      <c r="E115" s="104">
        <f>E116</f>
        <v>21120.04</v>
      </c>
      <c r="F115" s="94">
        <f t="shared" si="15"/>
        <v>36.413862068965521</v>
      </c>
    </row>
    <row r="116" spans="1:9">
      <c r="A116" s="70" t="s">
        <v>64</v>
      </c>
      <c r="B116" s="71" t="s">
        <v>85</v>
      </c>
      <c r="C116" s="72">
        <v>58000</v>
      </c>
      <c r="D116" s="72"/>
      <c r="E116" s="73">
        <v>21120.04</v>
      </c>
      <c r="F116" s="87">
        <f t="shared" ref="F116:F131" si="16">(E116/C116)*100</f>
        <v>36.413862068965521</v>
      </c>
    </row>
    <row r="117" spans="1:9">
      <c r="A117" s="101" t="s">
        <v>45</v>
      </c>
      <c r="B117" s="102" t="s">
        <v>86</v>
      </c>
      <c r="C117" s="103">
        <f>C118+C119</f>
        <v>264000</v>
      </c>
      <c r="D117" s="103"/>
      <c r="E117" s="104">
        <f>E118+E119</f>
        <v>105776.01</v>
      </c>
      <c r="F117" s="94">
        <f t="shared" si="16"/>
        <v>40.066670454545452</v>
      </c>
    </row>
    <row r="118" spans="1:9">
      <c r="A118" s="70" t="s">
        <v>65</v>
      </c>
      <c r="B118" s="71" t="s">
        <v>87</v>
      </c>
      <c r="C118" s="72">
        <v>264000</v>
      </c>
      <c r="D118" s="72"/>
      <c r="E118" s="73">
        <v>105776.01</v>
      </c>
      <c r="F118" s="87">
        <f t="shared" si="16"/>
        <v>40.066670454545452</v>
      </c>
    </row>
    <row r="119" spans="1:9">
      <c r="A119" s="70" t="s">
        <v>175</v>
      </c>
      <c r="B119" s="71" t="s">
        <v>176</v>
      </c>
      <c r="C119" s="72">
        <v>0</v>
      </c>
      <c r="D119" s="72"/>
      <c r="E119" s="73"/>
      <c r="F119" s="87" t="e">
        <f t="shared" si="16"/>
        <v>#DIV/0!</v>
      </c>
    </row>
    <row r="120" spans="1:9">
      <c r="A120" s="101" t="s">
        <v>46</v>
      </c>
      <c r="B120" s="102" t="s">
        <v>88</v>
      </c>
      <c r="C120" s="103">
        <f>C121+C125+C129+C123+C133</f>
        <v>61200</v>
      </c>
      <c r="D120" s="103"/>
      <c r="E120" s="104">
        <f>E121+E125+E129+E123</f>
        <v>13647.699999999999</v>
      </c>
      <c r="F120" s="94">
        <f t="shared" si="16"/>
        <v>22.30016339869281</v>
      </c>
    </row>
    <row r="121" spans="1:9">
      <c r="A121" s="101" t="s">
        <v>47</v>
      </c>
      <c r="B121" s="102" t="s">
        <v>89</v>
      </c>
      <c r="C121" s="103">
        <f>C122</f>
        <v>35000</v>
      </c>
      <c r="D121" s="103"/>
      <c r="E121" s="104">
        <f>E122</f>
        <v>10033.469999999999</v>
      </c>
      <c r="F121" s="94">
        <f t="shared" si="16"/>
        <v>28.667057142857139</v>
      </c>
    </row>
    <row r="122" spans="1:9">
      <c r="A122" s="90" t="s">
        <v>67</v>
      </c>
      <c r="B122" s="91" t="s">
        <v>233</v>
      </c>
      <c r="C122" s="92">
        <v>35000</v>
      </c>
      <c r="D122" s="92"/>
      <c r="E122" s="93">
        <v>10033.469999999999</v>
      </c>
      <c r="F122" s="94">
        <f t="shared" si="16"/>
        <v>28.667057142857139</v>
      </c>
    </row>
    <row r="123" spans="1:9">
      <c r="A123" s="101" t="s">
        <v>48</v>
      </c>
      <c r="B123" s="102" t="s">
        <v>234</v>
      </c>
      <c r="C123" s="103">
        <f>C124</f>
        <v>5000</v>
      </c>
      <c r="D123" s="103"/>
      <c r="E123" s="104">
        <f t="shared" ref="E123" si="17">E124</f>
        <v>0</v>
      </c>
      <c r="F123" s="94">
        <f t="shared" si="16"/>
        <v>0</v>
      </c>
    </row>
    <row r="124" spans="1:9">
      <c r="A124" s="90" t="s">
        <v>229</v>
      </c>
      <c r="B124" s="91" t="s">
        <v>230</v>
      </c>
      <c r="C124" s="92">
        <v>5000</v>
      </c>
      <c r="D124" s="92"/>
      <c r="E124" s="93"/>
      <c r="F124" s="94">
        <f t="shared" si="16"/>
        <v>0</v>
      </c>
    </row>
    <row r="125" spans="1:9">
      <c r="A125" s="101" t="s">
        <v>49</v>
      </c>
      <c r="B125" s="102" t="s">
        <v>98</v>
      </c>
      <c r="C125" s="103">
        <f>SUM(C126:C128)</f>
        <v>21200</v>
      </c>
      <c r="D125" s="103"/>
      <c r="E125" s="104">
        <f t="shared" ref="E125" si="18">SUM(E126:E128)</f>
        <v>3614.23</v>
      </c>
      <c r="F125" s="94">
        <f t="shared" si="16"/>
        <v>17.04825471698113</v>
      </c>
    </row>
    <row r="126" spans="1:9">
      <c r="A126" s="90" t="s">
        <v>77</v>
      </c>
      <c r="B126" s="91" t="s">
        <v>103</v>
      </c>
      <c r="C126" s="92">
        <v>1200</v>
      </c>
      <c r="D126" s="92"/>
      <c r="E126" s="93"/>
      <c r="F126" s="94">
        <f t="shared" si="16"/>
        <v>0</v>
      </c>
    </row>
    <row r="127" spans="1:9">
      <c r="A127" s="70" t="s">
        <v>137</v>
      </c>
      <c r="B127" s="71" t="s">
        <v>141</v>
      </c>
      <c r="C127" s="72"/>
      <c r="D127" s="72"/>
      <c r="E127" s="73">
        <v>0</v>
      </c>
      <c r="F127" s="94" t="e">
        <f t="shared" si="16"/>
        <v>#DIV/0!</v>
      </c>
    </row>
    <row r="128" spans="1:9">
      <c r="A128" s="70" t="s">
        <v>78</v>
      </c>
      <c r="B128" s="71" t="s">
        <v>104</v>
      </c>
      <c r="C128" s="72">
        <v>20000</v>
      </c>
      <c r="D128" s="72"/>
      <c r="E128" s="73">
        <v>3614.23</v>
      </c>
      <c r="F128" s="87">
        <f t="shared" si="16"/>
        <v>18.071149999999999</v>
      </c>
      <c r="I128" s="4"/>
    </row>
    <row r="129" spans="1:6">
      <c r="A129" s="101" t="s">
        <v>51</v>
      </c>
      <c r="B129" s="102" t="s">
        <v>117</v>
      </c>
      <c r="C129" s="103">
        <f>SUM(C130:C131)</f>
        <v>0</v>
      </c>
      <c r="D129" s="103"/>
      <c r="E129" s="104">
        <f>SUM(E130:E131)</f>
        <v>0</v>
      </c>
      <c r="F129" s="94" t="e">
        <f>(E129/C129)*100</f>
        <v>#DIV/0!</v>
      </c>
    </row>
    <row r="130" spans="1:6">
      <c r="A130" s="70" t="s">
        <v>139</v>
      </c>
      <c r="B130" s="71" t="s">
        <v>142</v>
      </c>
      <c r="C130" s="72">
        <v>0</v>
      </c>
      <c r="D130" s="72"/>
      <c r="E130" s="73"/>
      <c r="F130" s="87" t="e">
        <f t="shared" si="16"/>
        <v>#DIV/0!</v>
      </c>
    </row>
    <row r="131" spans="1:6">
      <c r="A131" s="70" t="s">
        <v>133</v>
      </c>
      <c r="B131" s="71" t="s">
        <v>161</v>
      </c>
      <c r="C131" s="72">
        <v>0</v>
      </c>
      <c r="D131" s="72"/>
      <c r="E131" s="73"/>
      <c r="F131" s="87" t="e">
        <f t="shared" si="16"/>
        <v>#DIV/0!</v>
      </c>
    </row>
    <row r="132" spans="1:6">
      <c r="A132" s="101" t="s">
        <v>52</v>
      </c>
      <c r="B132" s="102" t="s">
        <v>121</v>
      </c>
      <c r="C132" s="103">
        <f>C133</f>
        <v>0</v>
      </c>
      <c r="D132" s="103"/>
      <c r="E132" s="104">
        <f>E133</f>
        <v>0</v>
      </c>
      <c r="F132" s="94" t="e">
        <f>(E132/C132)*100</f>
        <v>#DIV/0!</v>
      </c>
    </row>
    <row r="133" spans="1:6">
      <c r="A133" s="101" t="s">
        <v>54</v>
      </c>
      <c r="B133" s="102" t="s">
        <v>122</v>
      </c>
      <c r="C133" s="103">
        <f>C134</f>
        <v>0</v>
      </c>
      <c r="D133" s="103"/>
      <c r="E133" s="104">
        <f>E134</f>
        <v>0</v>
      </c>
      <c r="F133" s="94" t="e">
        <f>(E133/C133)*100</f>
        <v>#DIV/0!</v>
      </c>
    </row>
    <row r="134" spans="1:6">
      <c r="A134" s="70" t="s">
        <v>113</v>
      </c>
      <c r="B134" s="71" t="s">
        <v>124</v>
      </c>
      <c r="C134" s="72">
        <v>0</v>
      </c>
      <c r="D134" s="72"/>
      <c r="E134" s="73"/>
      <c r="F134" s="87" t="e">
        <f t="shared" ref="F134" si="19">(E134/C134)*100</f>
        <v>#DIV/0!</v>
      </c>
    </row>
    <row r="135" spans="1:6">
      <c r="A135" s="322" t="s">
        <v>177</v>
      </c>
      <c r="B135" s="323"/>
      <c r="C135" s="323"/>
      <c r="D135" s="323"/>
      <c r="E135" s="323"/>
      <c r="F135" s="324"/>
    </row>
    <row r="136" spans="1:6">
      <c r="A136" s="315" t="s">
        <v>152</v>
      </c>
      <c r="B136" s="316"/>
      <c r="C136" s="316"/>
      <c r="D136" s="316"/>
      <c r="E136" s="316"/>
      <c r="F136" s="317"/>
    </row>
    <row r="137" spans="1:6">
      <c r="A137" s="50">
        <v>3</v>
      </c>
      <c r="B137" s="51" t="s">
        <v>60</v>
      </c>
      <c r="C137" s="47">
        <f t="shared" ref="C137:E139" si="20">C138</f>
        <v>600</v>
      </c>
      <c r="D137" s="47"/>
      <c r="E137" s="48">
        <f t="shared" si="20"/>
        <v>700</v>
      </c>
      <c r="F137" s="84">
        <f t="shared" ref="F137:F140" si="21">(E137/C137)*100</f>
        <v>116.66666666666667</v>
      </c>
    </row>
    <row r="138" spans="1:6">
      <c r="A138" s="101" t="s">
        <v>55</v>
      </c>
      <c r="B138" s="102" t="s">
        <v>125</v>
      </c>
      <c r="C138" s="103">
        <f t="shared" si="20"/>
        <v>600</v>
      </c>
      <c r="D138" s="103"/>
      <c r="E138" s="104">
        <f t="shared" si="20"/>
        <v>700</v>
      </c>
      <c r="F138" s="94">
        <f t="shared" si="21"/>
        <v>116.66666666666667</v>
      </c>
    </row>
    <row r="139" spans="1:6">
      <c r="A139" s="101" t="s">
        <v>56</v>
      </c>
      <c r="B139" s="102" t="s">
        <v>126</v>
      </c>
      <c r="C139" s="103">
        <f t="shared" si="20"/>
        <v>600</v>
      </c>
      <c r="D139" s="103"/>
      <c r="E139" s="104">
        <f t="shared" si="20"/>
        <v>700</v>
      </c>
      <c r="F139" s="94">
        <f t="shared" si="21"/>
        <v>116.66666666666667</v>
      </c>
    </row>
    <row r="140" spans="1:6">
      <c r="A140" s="95" t="s">
        <v>114</v>
      </c>
      <c r="B140" s="96" t="s">
        <v>127</v>
      </c>
      <c r="C140" s="92">
        <v>600</v>
      </c>
      <c r="D140" s="92"/>
      <c r="E140" s="93">
        <v>700</v>
      </c>
      <c r="F140" s="97">
        <f t="shared" si="21"/>
        <v>116.66666666666667</v>
      </c>
    </row>
    <row r="141" spans="1:6">
      <c r="A141" s="322" t="s">
        <v>178</v>
      </c>
      <c r="B141" s="323"/>
      <c r="C141" s="323"/>
      <c r="D141" s="323"/>
      <c r="E141" s="323"/>
      <c r="F141" s="324"/>
    </row>
    <row r="142" spans="1:6">
      <c r="A142" s="325" t="s">
        <v>152</v>
      </c>
      <c r="B142" s="326"/>
      <c r="C142" s="326"/>
      <c r="D142" s="326"/>
      <c r="E142" s="326"/>
      <c r="F142" s="327"/>
    </row>
    <row r="143" spans="1:6">
      <c r="A143" s="80"/>
      <c r="B143" s="81" t="s">
        <v>220</v>
      </c>
      <c r="C143" s="47">
        <f>C144+C148</f>
        <v>15300</v>
      </c>
      <c r="D143" s="47"/>
      <c r="E143" s="48">
        <f>E144+E148</f>
        <v>0</v>
      </c>
      <c r="F143" s="84">
        <f>E143/C143*100</f>
        <v>0</v>
      </c>
    </row>
    <row r="144" spans="1:6">
      <c r="A144" s="80">
        <v>3</v>
      </c>
      <c r="B144" s="81" t="s">
        <v>60</v>
      </c>
      <c r="C144" s="47">
        <f t="shared" ref="C144:E146" si="22">C145</f>
        <v>13800</v>
      </c>
      <c r="D144" s="47"/>
      <c r="E144" s="48">
        <f t="shared" si="22"/>
        <v>0</v>
      </c>
      <c r="F144" s="84">
        <f t="shared" ref="F144:F153" si="23">E144/C144*100</f>
        <v>0</v>
      </c>
    </row>
    <row r="145" spans="1:6">
      <c r="A145" s="101" t="s">
        <v>46</v>
      </c>
      <c r="B145" s="102" t="s">
        <v>88</v>
      </c>
      <c r="C145" s="103">
        <f t="shared" si="22"/>
        <v>13800</v>
      </c>
      <c r="D145" s="103"/>
      <c r="E145" s="104">
        <f t="shared" si="22"/>
        <v>0</v>
      </c>
      <c r="F145" s="94">
        <f t="shared" si="23"/>
        <v>0</v>
      </c>
    </row>
    <row r="146" spans="1:6">
      <c r="A146" s="101" t="s">
        <v>49</v>
      </c>
      <c r="B146" s="102" t="s">
        <v>98</v>
      </c>
      <c r="C146" s="103">
        <f t="shared" si="22"/>
        <v>13800</v>
      </c>
      <c r="D146" s="103"/>
      <c r="E146" s="104">
        <f t="shared" si="22"/>
        <v>0</v>
      </c>
      <c r="F146" s="94">
        <f t="shared" si="23"/>
        <v>0</v>
      </c>
    </row>
    <row r="147" spans="1:6">
      <c r="A147" s="70" t="s">
        <v>74</v>
      </c>
      <c r="B147" s="71" t="s">
        <v>100</v>
      </c>
      <c r="C147" s="72">
        <v>13800</v>
      </c>
      <c r="D147" s="72"/>
      <c r="E147" s="73"/>
      <c r="F147" s="94">
        <f t="shared" si="23"/>
        <v>0</v>
      </c>
    </row>
    <row r="148" spans="1:6">
      <c r="A148" s="50" t="s">
        <v>61</v>
      </c>
      <c r="B148" s="51" t="s">
        <v>60</v>
      </c>
      <c r="C148" s="47">
        <f>C149+C152</f>
        <v>1500</v>
      </c>
      <c r="D148" s="47"/>
      <c r="E148" s="48">
        <f>E149</f>
        <v>0</v>
      </c>
      <c r="F148" s="84">
        <f t="shared" si="23"/>
        <v>0</v>
      </c>
    </row>
    <row r="149" spans="1:6">
      <c r="A149" s="18" t="s">
        <v>58</v>
      </c>
      <c r="B149" s="102" t="s">
        <v>128</v>
      </c>
      <c r="C149" s="103">
        <f>C150</f>
        <v>400</v>
      </c>
      <c r="D149" s="103"/>
      <c r="E149" s="104">
        <f>E152+E150</f>
        <v>0</v>
      </c>
      <c r="F149" s="94">
        <f t="shared" si="23"/>
        <v>0</v>
      </c>
    </row>
    <row r="150" spans="1:6">
      <c r="A150" s="18" t="s">
        <v>57</v>
      </c>
      <c r="B150" s="102" t="s">
        <v>129</v>
      </c>
      <c r="C150" s="103">
        <f>C151</f>
        <v>400</v>
      </c>
      <c r="D150" s="103"/>
      <c r="E150" s="104">
        <f>E151</f>
        <v>0</v>
      </c>
      <c r="F150" s="94">
        <f t="shared" si="23"/>
        <v>0</v>
      </c>
    </row>
    <row r="151" spans="1:6">
      <c r="A151" s="52" t="s">
        <v>115</v>
      </c>
      <c r="B151" s="91" t="s">
        <v>219</v>
      </c>
      <c r="C151" s="92">
        <v>400</v>
      </c>
      <c r="D151" s="92"/>
      <c r="E151" s="93"/>
      <c r="F151" s="94">
        <f t="shared" si="23"/>
        <v>0</v>
      </c>
    </row>
    <row r="152" spans="1:6">
      <c r="A152" s="18" t="s">
        <v>59</v>
      </c>
      <c r="B152" s="102" t="s">
        <v>132</v>
      </c>
      <c r="C152" s="103">
        <f>C153</f>
        <v>1100</v>
      </c>
      <c r="D152" s="103"/>
      <c r="E152" s="104">
        <f>E153</f>
        <v>0</v>
      </c>
      <c r="F152" s="94">
        <f t="shared" si="23"/>
        <v>0</v>
      </c>
    </row>
    <row r="153" spans="1:6">
      <c r="A153" s="43" t="s">
        <v>116</v>
      </c>
      <c r="B153" s="71" t="s">
        <v>132</v>
      </c>
      <c r="C153" s="72">
        <v>1100</v>
      </c>
      <c r="D153" s="72"/>
      <c r="E153" s="73"/>
      <c r="F153" s="94">
        <f t="shared" si="23"/>
        <v>0</v>
      </c>
    </row>
    <row r="154" spans="1:6">
      <c r="A154" s="315" t="s">
        <v>235</v>
      </c>
      <c r="B154" s="316"/>
      <c r="C154" s="316"/>
      <c r="D154" s="316"/>
      <c r="E154" s="316"/>
      <c r="F154" s="317"/>
    </row>
    <row r="155" spans="1:6">
      <c r="A155" s="89" t="s">
        <v>61</v>
      </c>
      <c r="B155" s="51" t="s">
        <v>60</v>
      </c>
      <c r="C155" s="99">
        <f>C156</f>
        <v>9800</v>
      </c>
      <c r="D155" s="99">
        <f t="shared" ref="D155:E155" si="24">D156</f>
        <v>0</v>
      </c>
      <c r="E155" s="99">
        <f t="shared" si="24"/>
        <v>0</v>
      </c>
      <c r="F155" s="100">
        <f t="shared" ref="F155:F159" si="25">(E155/C155)*100</f>
        <v>0</v>
      </c>
    </row>
    <row r="156" spans="1:6">
      <c r="A156" s="101" t="s">
        <v>58</v>
      </c>
      <c r="B156" s="102" t="s">
        <v>128</v>
      </c>
      <c r="C156" s="103">
        <f>C157</f>
        <v>9800</v>
      </c>
      <c r="D156" s="103">
        <f t="shared" ref="D156" si="26">D157</f>
        <v>0</v>
      </c>
      <c r="E156" s="103">
        <f t="shared" ref="E156" si="27">E157</f>
        <v>0</v>
      </c>
      <c r="F156" s="94">
        <f t="shared" si="25"/>
        <v>0</v>
      </c>
    </row>
    <row r="157" spans="1:6">
      <c r="A157" s="101" t="s">
        <v>57</v>
      </c>
      <c r="B157" s="102" t="s">
        <v>129</v>
      </c>
      <c r="C157" s="103">
        <f>SUM(C158:C160)</f>
        <v>9800</v>
      </c>
      <c r="D157" s="103">
        <f t="shared" ref="D157:E157" si="28">SUM(D158:D160)</f>
        <v>0</v>
      </c>
      <c r="E157" s="103">
        <f t="shared" si="28"/>
        <v>0</v>
      </c>
      <c r="F157" s="94">
        <f t="shared" si="25"/>
        <v>0</v>
      </c>
    </row>
    <row r="158" spans="1:6">
      <c r="A158" s="43" t="s">
        <v>115</v>
      </c>
      <c r="B158" s="44" t="s">
        <v>130</v>
      </c>
      <c r="C158" s="23">
        <v>7700</v>
      </c>
      <c r="D158" s="23"/>
      <c r="E158" s="22"/>
      <c r="F158" s="86">
        <f t="shared" si="25"/>
        <v>0</v>
      </c>
    </row>
    <row r="159" spans="1:6">
      <c r="A159" s="43" t="s">
        <v>231</v>
      </c>
      <c r="B159" s="44" t="s">
        <v>236</v>
      </c>
      <c r="C159" s="23">
        <v>2100</v>
      </c>
      <c r="D159" s="23"/>
      <c r="E159" s="22"/>
      <c r="F159" s="86">
        <f t="shared" si="25"/>
        <v>0</v>
      </c>
    </row>
    <row r="160" spans="1:6">
      <c r="A160" s="315" t="s">
        <v>155</v>
      </c>
      <c r="B160" s="316"/>
      <c r="C160" s="316"/>
      <c r="D160" s="316"/>
      <c r="E160" s="316"/>
      <c r="F160" s="317"/>
    </row>
    <row r="161" spans="1:6">
      <c r="A161" s="89" t="s">
        <v>61</v>
      </c>
      <c r="B161" s="51" t="s">
        <v>60</v>
      </c>
      <c r="C161" s="121">
        <f>C162+C164</f>
        <v>138000</v>
      </c>
      <c r="D161" s="98"/>
      <c r="E161" s="123">
        <f t="shared" ref="E161" si="29">E162+E164</f>
        <v>33469.699999999997</v>
      </c>
      <c r="F161" s="84">
        <f t="shared" ref="F161:F173" si="30">(E161/C161)*100</f>
        <v>24.253405797101447</v>
      </c>
    </row>
    <row r="162" spans="1:6">
      <c r="A162" s="18" t="s">
        <v>179</v>
      </c>
      <c r="B162" s="19" t="s">
        <v>182</v>
      </c>
      <c r="C162" s="122">
        <f>C163</f>
        <v>49000</v>
      </c>
      <c r="D162" s="66"/>
      <c r="E162" s="124">
        <f>E163</f>
        <v>0</v>
      </c>
      <c r="F162" s="94">
        <f t="shared" si="30"/>
        <v>0</v>
      </c>
    </row>
    <row r="163" spans="1:6">
      <c r="A163" s="52" t="s">
        <v>180</v>
      </c>
      <c r="B163" s="53" t="s">
        <v>181</v>
      </c>
      <c r="C163" s="66">
        <v>49000</v>
      </c>
      <c r="D163" s="66"/>
      <c r="E163" s="65"/>
      <c r="F163" s="94">
        <f t="shared" si="30"/>
        <v>0</v>
      </c>
    </row>
    <row r="164" spans="1:6">
      <c r="A164" s="101" t="s">
        <v>58</v>
      </c>
      <c r="B164" s="102" t="s">
        <v>128</v>
      </c>
      <c r="C164" s="103">
        <f>C165+C170+C172</f>
        <v>89000</v>
      </c>
      <c r="D164" s="103"/>
      <c r="E164" s="104">
        <f>E165+E170+E172</f>
        <v>33469.699999999997</v>
      </c>
      <c r="F164" s="94">
        <f t="shared" si="30"/>
        <v>37.606404494382019</v>
      </c>
    </row>
    <row r="165" spans="1:6">
      <c r="A165" s="101" t="s">
        <v>57</v>
      </c>
      <c r="B165" s="102" t="s">
        <v>129</v>
      </c>
      <c r="C165" s="103">
        <f>SUM(C166:C169)</f>
        <v>85000</v>
      </c>
      <c r="D165" s="103"/>
      <c r="E165" s="104">
        <f>SUM(E166:E169)</f>
        <v>33469.699999999997</v>
      </c>
      <c r="F165" s="94">
        <f t="shared" si="30"/>
        <v>39.37611764705882</v>
      </c>
    </row>
    <row r="166" spans="1:6">
      <c r="A166" s="70" t="s">
        <v>115</v>
      </c>
      <c r="B166" s="71" t="s">
        <v>130</v>
      </c>
      <c r="C166" s="72">
        <v>18000</v>
      </c>
      <c r="D166" s="72"/>
      <c r="E166" s="73">
        <v>1424.7</v>
      </c>
      <c r="F166" s="87">
        <f t="shared" si="30"/>
        <v>7.915</v>
      </c>
    </row>
    <row r="167" spans="1:6">
      <c r="A167" s="43" t="s">
        <v>136</v>
      </c>
      <c r="B167" s="44" t="s">
        <v>162</v>
      </c>
      <c r="C167" s="23">
        <v>3000</v>
      </c>
      <c r="D167" s="23"/>
      <c r="E167" s="22"/>
      <c r="F167" s="86">
        <f t="shared" si="30"/>
        <v>0</v>
      </c>
    </row>
    <row r="168" spans="1:6">
      <c r="A168" s="43" t="s">
        <v>183</v>
      </c>
      <c r="B168" s="44" t="s">
        <v>184</v>
      </c>
      <c r="C168" s="23">
        <v>4000</v>
      </c>
      <c r="D168" s="23"/>
      <c r="E168" s="22">
        <v>1590</v>
      </c>
      <c r="F168" s="86">
        <f t="shared" si="30"/>
        <v>39.75</v>
      </c>
    </row>
    <row r="169" spans="1:6">
      <c r="A169" s="43" t="s">
        <v>135</v>
      </c>
      <c r="B169" s="44" t="s">
        <v>143</v>
      </c>
      <c r="C169" s="23">
        <v>60000</v>
      </c>
      <c r="D169" s="23"/>
      <c r="E169" s="22">
        <v>30455</v>
      </c>
      <c r="F169" s="86">
        <f t="shared" si="30"/>
        <v>50.75833333333334</v>
      </c>
    </row>
    <row r="170" spans="1:6">
      <c r="A170" s="18" t="s">
        <v>59</v>
      </c>
      <c r="B170" s="19" t="s">
        <v>131</v>
      </c>
      <c r="C170" s="20">
        <f>C171</f>
        <v>2000</v>
      </c>
      <c r="D170" s="20"/>
      <c r="E170" s="17">
        <f>E171</f>
        <v>0</v>
      </c>
      <c r="F170" s="85">
        <f t="shared" si="30"/>
        <v>0</v>
      </c>
    </row>
    <row r="171" spans="1:6">
      <c r="A171" s="52" t="s">
        <v>116</v>
      </c>
      <c r="B171" s="53" t="s">
        <v>132</v>
      </c>
      <c r="C171" s="64">
        <v>2000</v>
      </c>
      <c r="D171" s="64"/>
      <c r="E171" s="57"/>
      <c r="F171" s="85">
        <f t="shared" si="30"/>
        <v>0</v>
      </c>
    </row>
    <row r="172" spans="1:6">
      <c r="A172" s="18" t="s">
        <v>185</v>
      </c>
      <c r="B172" s="19" t="s">
        <v>188</v>
      </c>
      <c r="C172" s="20">
        <f>C173</f>
        <v>2000</v>
      </c>
      <c r="D172" s="20"/>
      <c r="E172" s="17">
        <f>E173</f>
        <v>0</v>
      </c>
      <c r="F172" s="85">
        <f t="shared" si="30"/>
        <v>0</v>
      </c>
    </row>
    <row r="173" spans="1:6">
      <c r="A173" s="43" t="s">
        <v>186</v>
      </c>
      <c r="B173" s="44" t="s">
        <v>187</v>
      </c>
      <c r="C173" s="23">
        <v>2000</v>
      </c>
      <c r="D173" s="23"/>
      <c r="E173" s="22"/>
      <c r="F173" s="86">
        <f t="shared" si="30"/>
        <v>0</v>
      </c>
    </row>
    <row r="174" spans="1:6" ht="15" customHeight="1">
      <c r="A174" s="312" t="s">
        <v>189</v>
      </c>
      <c r="B174" s="313"/>
      <c r="C174" s="313"/>
      <c r="D174" s="313"/>
      <c r="E174" s="313"/>
      <c r="F174" s="314"/>
    </row>
    <row r="175" spans="1:6">
      <c r="A175" s="315" t="s">
        <v>152</v>
      </c>
      <c r="B175" s="316"/>
      <c r="C175" s="316"/>
      <c r="D175" s="316"/>
      <c r="E175" s="316"/>
      <c r="F175" s="317"/>
    </row>
    <row r="176" spans="1:6">
      <c r="A176" s="50">
        <v>3</v>
      </c>
      <c r="B176" s="51" t="s">
        <v>60</v>
      </c>
      <c r="C176" s="47">
        <f t="shared" ref="C176:E178" si="31">C177</f>
        <v>1200</v>
      </c>
      <c r="D176" s="47"/>
      <c r="E176" s="48">
        <f t="shared" si="31"/>
        <v>674.95</v>
      </c>
      <c r="F176" s="49">
        <f>E176/C176*100</f>
        <v>56.245833333333337</v>
      </c>
    </row>
    <row r="177" spans="1:6">
      <c r="A177" s="101" t="s">
        <v>46</v>
      </c>
      <c r="B177" s="102" t="s">
        <v>88</v>
      </c>
      <c r="C177" s="103">
        <f t="shared" si="31"/>
        <v>1200</v>
      </c>
      <c r="D177" s="103"/>
      <c r="E177" s="104">
        <f t="shared" si="31"/>
        <v>674.95</v>
      </c>
      <c r="F177" s="110">
        <f t="shared" ref="F177:F179" si="32">E177/C177*100</f>
        <v>56.245833333333337</v>
      </c>
    </row>
    <row r="178" spans="1:6">
      <c r="A178" s="101" t="s">
        <v>49</v>
      </c>
      <c r="B178" s="102" t="s">
        <v>98</v>
      </c>
      <c r="C178" s="103">
        <f t="shared" si="31"/>
        <v>1200</v>
      </c>
      <c r="D178" s="103"/>
      <c r="E178" s="104">
        <f t="shared" si="31"/>
        <v>674.95</v>
      </c>
      <c r="F178" s="110">
        <f t="shared" si="32"/>
        <v>56.245833333333337</v>
      </c>
    </row>
    <row r="179" spans="1:6">
      <c r="A179" s="70" t="s">
        <v>78</v>
      </c>
      <c r="B179" s="71" t="s">
        <v>104</v>
      </c>
      <c r="C179" s="72">
        <v>1200</v>
      </c>
      <c r="D179" s="72"/>
      <c r="E179" s="73">
        <v>674.95</v>
      </c>
      <c r="F179" s="110">
        <f t="shared" si="32"/>
        <v>56.245833333333337</v>
      </c>
    </row>
    <row r="180" spans="1:6">
      <c r="A180" s="322" t="s">
        <v>221</v>
      </c>
      <c r="B180" s="323"/>
      <c r="C180" s="323"/>
      <c r="D180" s="323"/>
      <c r="E180" s="323"/>
      <c r="F180" s="324"/>
    </row>
    <row r="181" spans="1:6">
      <c r="A181" s="315" t="s">
        <v>152</v>
      </c>
      <c r="B181" s="316"/>
      <c r="C181" s="316"/>
      <c r="D181" s="316"/>
      <c r="E181" s="316"/>
      <c r="F181" s="317"/>
    </row>
    <row r="182" spans="1:6">
      <c r="A182" s="79">
        <v>3</v>
      </c>
      <c r="B182" s="51" t="s">
        <v>60</v>
      </c>
      <c r="C182" s="47">
        <f t="shared" ref="C182:E182" si="33">C183</f>
        <v>400</v>
      </c>
      <c r="D182" s="47"/>
      <c r="E182" s="48">
        <f t="shared" si="33"/>
        <v>0</v>
      </c>
      <c r="F182" s="84">
        <f>E182/C182*100</f>
        <v>0</v>
      </c>
    </row>
    <row r="183" spans="1:6">
      <c r="A183" s="68" t="s">
        <v>201</v>
      </c>
      <c r="B183" s="67" t="s">
        <v>204</v>
      </c>
      <c r="C183" s="69">
        <f>C184</f>
        <v>400</v>
      </c>
      <c r="D183" s="69"/>
      <c r="E183" s="55">
        <f>E184</f>
        <v>0</v>
      </c>
      <c r="F183" s="86">
        <f t="shared" ref="F183:F185" si="34">(E183/C183)*100</f>
        <v>0</v>
      </c>
    </row>
    <row r="184" spans="1:6">
      <c r="A184" s="68" t="s">
        <v>202</v>
      </c>
      <c r="B184" s="67" t="s">
        <v>205</v>
      </c>
      <c r="C184" s="69">
        <f>C185</f>
        <v>400</v>
      </c>
      <c r="D184" s="69"/>
      <c r="E184" s="55">
        <f>E185</f>
        <v>0</v>
      </c>
      <c r="F184" s="86">
        <f t="shared" si="34"/>
        <v>0</v>
      </c>
    </row>
    <row r="185" spans="1:6">
      <c r="A185" s="70" t="s">
        <v>203</v>
      </c>
      <c r="B185" s="71" t="s">
        <v>206</v>
      </c>
      <c r="C185" s="72">
        <v>400</v>
      </c>
      <c r="D185" s="72"/>
      <c r="E185" s="73"/>
      <c r="F185" s="87">
        <f t="shared" si="34"/>
        <v>0</v>
      </c>
    </row>
    <row r="186" spans="1:6">
      <c r="A186" s="315" t="s">
        <v>157</v>
      </c>
      <c r="B186" s="316"/>
      <c r="C186" s="316"/>
      <c r="D186" s="316"/>
      <c r="E186" s="316"/>
      <c r="F186" s="317"/>
    </row>
    <row r="187" spans="1:6">
      <c r="A187" s="79">
        <v>3</v>
      </c>
      <c r="B187" s="51" t="s">
        <v>60</v>
      </c>
      <c r="C187" s="47">
        <f t="shared" ref="C187:E187" si="35">C188</f>
        <v>2000</v>
      </c>
      <c r="D187" s="47"/>
      <c r="E187" s="48">
        <f t="shared" si="35"/>
        <v>0</v>
      </c>
      <c r="F187" s="84">
        <f>E187/C187*100</f>
        <v>0</v>
      </c>
    </row>
    <row r="188" spans="1:6">
      <c r="A188" s="68" t="s">
        <v>201</v>
      </c>
      <c r="B188" s="67" t="s">
        <v>204</v>
      </c>
      <c r="C188" s="69">
        <f>C189</f>
        <v>2000</v>
      </c>
      <c r="D188" s="69"/>
      <c r="E188" s="55">
        <f>E189</f>
        <v>0</v>
      </c>
      <c r="F188" s="86">
        <f t="shared" ref="F188:F190" si="36">(E188/C188)*100</f>
        <v>0</v>
      </c>
    </row>
    <row r="189" spans="1:6">
      <c r="A189" s="68" t="s">
        <v>202</v>
      </c>
      <c r="B189" s="67" t="s">
        <v>205</v>
      </c>
      <c r="C189" s="69">
        <f>C190</f>
        <v>2000</v>
      </c>
      <c r="D189" s="69"/>
      <c r="E189" s="55">
        <f>E190</f>
        <v>0</v>
      </c>
      <c r="F189" s="86">
        <f t="shared" si="36"/>
        <v>0</v>
      </c>
    </row>
    <row r="190" spans="1:6">
      <c r="A190" s="70" t="s">
        <v>203</v>
      </c>
      <c r="B190" s="71" t="s">
        <v>206</v>
      </c>
      <c r="C190" s="72">
        <v>2000</v>
      </c>
      <c r="D190" s="72"/>
      <c r="E190" s="73"/>
      <c r="F190" s="87">
        <f t="shared" si="36"/>
        <v>0</v>
      </c>
    </row>
    <row r="191" spans="1:6">
      <c r="A191" s="315" t="s">
        <v>313</v>
      </c>
      <c r="B191" s="316"/>
      <c r="C191" s="316"/>
      <c r="D191" s="316"/>
      <c r="E191" s="316"/>
      <c r="F191" s="317"/>
    </row>
    <row r="192" spans="1:6">
      <c r="A192" s="112">
        <v>3</v>
      </c>
      <c r="B192" s="51" t="s">
        <v>60</v>
      </c>
      <c r="C192" s="47">
        <f t="shared" ref="C192" si="37">C193</f>
        <v>10000</v>
      </c>
      <c r="D192" s="47"/>
      <c r="E192" s="48">
        <f>E193</f>
        <v>8049</v>
      </c>
      <c r="F192" s="84">
        <f>E192/C192*100</f>
        <v>80.489999999999995</v>
      </c>
    </row>
    <row r="193" spans="1:7">
      <c r="A193" s="68" t="s">
        <v>46</v>
      </c>
      <c r="B193" s="67" t="s">
        <v>204</v>
      </c>
      <c r="C193" s="69">
        <f>C194+C197+C201+C199</f>
        <v>10000</v>
      </c>
      <c r="D193" s="69"/>
      <c r="E193" s="55">
        <f>E194+E197+E201+E199</f>
        <v>8049</v>
      </c>
      <c r="F193" s="86">
        <f t="shared" ref="F193:F202" si="38">(E193/C193)*100</f>
        <v>80.489999999999995</v>
      </c>
    </row>
    <row r="194" spans="1:7">
      <c r="A194" s="68" t="s">
        <v>47</v>
      </c>
      <c r="B194" s="67" t="s">
        <v>205</v>
      </c>
      <c r="C194" s="69">
        <f>SUM(C195:C196)</f>
        <v>5500</v>
      </c>
      <c r="D194" s="69">
        <f t="shared" ref="D194:E194" si="39">SUM(D195:D196)</f>
        <v>0</v>
      </c>
      <c r="E194" s="55">
        <f t="shared" si="39"/>
        <v>3553</v>
      </c>
      <c r="F194" s="86">
        <f t="shared" si="38"/>
        <v>64.600000000000009</v>
      </c>
    </row>
    <row r="195" spans="1:7">
      <c r="A195" s="70" t="s">
        <v>66</v>
      </c>
      <c r="B195" s="71" t="s">
        <v>90</v>
      </c>
      <c r="C195" s="72">
        <v>5000</v>
      </c>
      <c r="D195" s="72"/>
      <c r="E195" s="73"/>
      <c r="F195" s="87">
        <f t="shared" si="38"/>
        <v>0</v>
      </c>
    </row>
    <row r="196" spans="1:7">
      <c r="A196" s="70" t="s">
        <v>68</v>
      </c>
      <c r="B196" s="71" t="s">
        <v>92</v>
      </c>
      <c r="C196" s="72">
        <v>500</v>
      </c>
      <c r="D196" s="72"/>
      <c r="E196" s="73">
        <v>3553</v>
      </c>
      <c r="F196" s="87">
        <f t="shared" si="38"/>
        <v>710.6</v>
      </c>
    </row>
    <row r="197" spans="1:7">
      <c r="A197" s="68" t="s">
        <v>49</v>
      </c>
      <c r="B197" s="67" t="s">
        <v>98</v>
      </c>
      <c r="C197" s="256">
        <f>C198</f>
        <v>1000</v>
      </c>
      <c r="D197" s="120">
        <f>SUM(D198:D198)</f>
        <v>0</v>
      </c>
      <c r="E197" s="120">
        <f>SUM(E198:E198)</f>
        <v>0</v>
      </c>
      <c r="F197" s="87">
        <f t="shared" si="38"/>
        <v>0</v>
      </c>
    </row>
    <row r="198" spans="1:7">
      <c r="A198" s="70" t="s">
        <v>78</v>
      </c>
      <c r="B198" s="71" t="s">
        <v>104</v>
      </c>
      <c r="C198" s="72">
        <v>1000</v>
      </c>
      <c r="D198" s="72"/>
      <c r="E198" s="73"/>
      <c r="F198" s="87">
        <f t="shared" si="38"/>
        <v>0</v>
      </c>
    </row>
    <row r="199" spans="1:7">
      <c r="A199" s="68" t="s">
        <v>50</v>
      </c>
      <c r="B199" s="67" t="s">
        <v>294</v>
      </c>
      <c r="C199" s="256">
        <f>C200</f>
        <v>2000</v>
      </c>
      <c r="D199" s="68"/>
      <c r="E199" s="263">
        <f>E200</f>
        <v>4496</v>
      </c>
      <c r="F199" s="87">
        <f t="shared" si="38"/>
        <v>224.8</v>
      </c>
    </row>
    <row r="200" spans="1:7">
      <c r="A200" s="70" t="s">
        <v>81</v>
      </c>
      <c r="B200" s="71" t="s">
        <v>294</v>
      </c>
      <c r="C200" s="72">
        <v>2000</v>
      </c>
      <c r="D200" s="72"/>
      <c r="E200" s="73">
        <v>4496</v>
      </c>
      <c r="F200" s="87">
        <f t="shared" si="38"/>
        <v>224.8</v>
      </c>
    </row>
    <row r="201" spans="1:7">
      <c r="A201" s="68" t="s">
        <v>51</v>
      </c>
      <c r="B201" s="67" t="s">
        <v>117</v>
      </c>
      <c r="C201" s="256">
        <f>SUM(C202:C202)</f>
        <v>1500</v>
      </c>
      <c r="D201" s="120">
        <f>SUM(D202:D202)</f>
        <v>0</v>
      </c>
      <c r="E201" s="120">
        <f>SUM(E202:E202)</f>
        <v>0</v>
      </c>
      <c r="F201" s="87">
        <f t="shared" si="38"/>
        <v>0</v>
      </c>
    </row>
    <row r="202" spans="1:7">
      <c r="A202" s="70" t="s">
        <v>111</v>
      </c>
      <c r="B202" s="71" t="s">
        <v>117</v>
      </c>
      <c r="C202" s="72">
        <v>1500</v>
      </c>
      <c r="D202" s="72"/>
      <c r="E202" s="73"/>
      <c r="F202" s="87">
        <f t="shared" si="38"/>
        <v>0</v>
      </c>
    </row>
    <row r="203" spans="1:7">
      <c r="A203" s="116"/>
      <c r="B203" s="117"/>
      <c r="C203" s="118"/>
      <c r="D203" s="118"/>
      <c r="E203" s="332" t="s">
        <v>298</v>
      </c>
      <c r="F203" s="332"/>
    </row>
    <row r="204" spans="1:7">
      <c r="E204" s="331" t="s">
        <v>316</v>
      </c>
      <c r="F204" s="331"/>
      <c r="G204" s="331"/>
    </row>
    <row r="205" spans="1:7">
      <c r="E205" s="289"/>
      <c r="F205" s="289"/>
    </row>
    <row r="206" spans="1:7">
      <c r="E206" s="328"/>
      <c r="F206" s="328"/>
    </row>
  </sheetData>
  <mergeCells count="30">
    <mergeCell ref="E206:F206"/>
    <mergeCell ref="A5:B5"/>
    <mergeCell ref="A6:B6"/>
    <mergeCell ref="E205:F205"/>
    <mergeCell ref="A21:F21"/>
    <mergeCell ref="A22:F22"/>
    <mergeCell ref="A181:F181"/>
    <mergeCell ref="A186:F186"/>
    <mergeCell ref="A191:F191"/>
    <mergeCell ref="A180:F180"/>
    <mergeCell ref="A175:F175"/>
    <mergeCell ref="A19:B19"/>
    <mergeCell ref="E204:G204"/>
    <mergeCell ref="E203:F203"/>
    <mergeCell ref="A1:G1"/>
    <mergeCell ref="A2:F2"/>
    <mergeCell ref="A174:F174"/>
    <mergeCell ref="A36:F36"/>
    <mergeCell ref="A69:F69"/>
    <mergeCell ref="A74:F74"/>
    <mergeCell ref="A110:F110"/>
    <mergeCell ref="B3:B4"/>
    <mergeCell ref="A18:B18"/>
    <mergeCell ref="A20:F20"/>
    <mergeCell ref="A135:F135"/>
    <mergeCell ref="A136:F136"/>
    <mergeCell ref="A141:F141"/>
    <mergeCell ref="A142:F142"/>
    <mergeCell ref="A160:F160"/>
    <mergeCell ref="A154:F154"/>
  </mergeCells>
  <printOptions horizontalCentered="1"/>
  <pageMargins left="0.70866141732283472" right="0.70866141732283472" top="0.74803149606299213" bottom="0.82677165354330717" header="0.31496062992125984" footer="0.31496062992125984"/>
  <pageSetup paperSize="9" scale="97" firstPageNumber="7" orientation="landscape" useFirstPageNumber="1" r:id="rId1"/>
  <headerFooter>
    <evenFooter>&amp;R8</evenFooter>
    <firstFooter>&amp;C&amp;"-,Bold"&amp;20POSEBNI DIO (izvršenje po projektnoj klasifikaciji)&amp;R7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OPĆI DIO (sažetak)</vt:lpstr>
      <vt:lpstr>Račun financiranja prema izvori</vt:lpstr>
      <vt:lpstr>Račun fin. prema izvori</vt:lpstr>
      <vt:lpstr>OPĆI DIO (ekon. klasifikacija)</vt:lpstr>
      <vt:lpstr>OPĆI DIO (izvori financiranja)</vt:lpstr>
      <vt:lpstr>OPĆI DIO (funkc. klasifikacija)</vt:lpstr>
      <vt:lpstr>POSEBNI DIO (po program. klas.)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</dc:creator>
  <cp:lastModifiedBy>User</cp:lastModifiedBy>
  <cp:lastPrinted>2026-07-08T11:35:34Z</cp:lastPrinted>
  <dcterms:created xsi:type="dcterms:W3CDTF">2022-09-29T08:16:26Z</dcterms:created>
  <dcterms:modified xsi:type="dcterms:W3CDTF">2026-07-09T07:01:28Z</dcterms:modified>
</cp:coreProperties>
</file>